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Z:\Dados\Intrumentos_estruturados\"/>
    </mc:Choice>
  </mc:AlternateContent>
  <xr:revisionPtr revIDLastSave="0" documentId="13_ncr:1_{4D7A3813-3390-4028-B864-E4639456E8DB}" xr6:coauthVersionLast="47" xr6:coauthVersionMax="47" xr10:uidLastSave="{00000000-0000-0000-0000-000000000000}"/>
  <bookViews>
    <workbookView showSheetTabs="0" xWindow="-120" yWindow="-120" windowWidth="29040" windowHeight="15720" activeTab="1" xr2:uid="{00000000-000D-0000-FFFF-FFFF00000000}"/>
  </bookViews>
  <sheets>
    <sheet name="Portugal" sheetId="16" r:id="rId1"/>
    <sheet name="Indice" sheetId="9" r:id="rId2"/>
    <sheet name="Continente" sheetId="10" r:id="rId3"/>
    <sheet name="1989" sheetId="11" r:id="rId4"/>
    <sheet name="1999" sheetId="12" r:id="rId5"/>
    <sheet name="2009" sheetId="13" r:id="rId6"/>
    <sheet name="2013" sheetId="14" r:id="rId7"/>
    <sheet name="Evolução Estrutura" sheetId="8" r:id="rId8"/>
    <sheet name="2016" sheetId="15" r:id="rId9"/>
    <sheet name="2019" sheetId="18" r:id="rId10"/>
    <sheet name="Sheet1" sheetId="6" r:id="rId11"/>
    <sheet name="Evolução regional" sheetId="7" r:id="rId12"/>
  </sheets>
  <definedNames>
    <definedName name="Continente">Continente!$A$1</definedName>
    <definedName name="evolu">'Evolução Estrutura'!$A$1</definedName>
    <definedName name="INDICE">Indice!$A$1</definedName>
    <definedName name="N_1989">'1989'!$A$1</definedName>
    <definedName name="N_1999">'1999'!$A$1</definedName>
    <definedName name="N_2009">'2009'!$A$1</definedName>
    <definedName name="N_2013">'2013'!$A$1</definedName>
    <definedName name="N_2016">'2016'!$A$1</definedName>
    <definedName name="N_2019">'2019'!$A$1</definedName>
    <definedName name="Portugal">Portugal!$A$1</definedName>
    <definedName name="_xlnm.Print_Area" localSheetId="4">'1999'!$A$1:$J$85</definedName>
    <definedName name="_xlnm.Print_Area" localSheetId="2">Continente!$A$1:$N$158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1" i="8" l="1"/>
  <c r="O129" i="8"/>
  <c r="Q60" i="6"/>
  <c r="O62" i="10" l="1"/>
  <c r="N62" i="10"/>
  <c r="M62" i="10"/>
  <c r="L62" i="10"/>
  <c r="K62" i="10"/>
  <c r="J62" i="10"/>
  <c r="I62" i="10"/>
  <c r="H62" i="10"/>
  <c r="G62" i="10"/>
  <c r="F62" i="10"/>
  <c r="E62" i="10"/>
  <c r="F60" i="10" l="1"/>
  <c r="P60" i="10" l="1"/>
  <c r="I69" i="6" l="1"/>
  <c r="C69" i="6" l="1"/>
  <c r="Q67" i="6" l="1"/>
  <c r="Q61" i="6"/>
  <c r="Q62" i="6"/>
  <c r="Q63" i="6"/>
  <c r="Q64" i="6"/>
  <c r="Q65" i="6"/>
  <c r="Q66" i="6"/>
  <c r="Q59" i="6" l="1"/>
  <c r="Q58" i="6"/>
  <c r="Q57" i="6"/>
  <c r="Q56" i="6"/>
  <c r="Q55" i="6"/>
  <c r="Q54" i="6"/>
  <c r="Q53" i="6"/>
  <c r="Q52" i="6"/>
  <c r="D37" i="15" l="1"/>
  <c r="E37" i="15"/>
  <c r="F37" i="15"/>
  <c r="G37" i="15"/>
  <c r="H37" i="15"/>
  <c r="I37" i="15"/>
  <c r="J37" i="15"/>
  <c r="C37" i="15"/>
  <c r="D37" i="14"/>
  <c r="E37" i="14"/>
  <c r="F37" i="14"/>
  <c r="G37" i="14"/>
  <c r="H37" i="14"/>
  <c r="I37" i="14"/>
  <c r="J37" i="14"/>
  <c r="C37" i="14"/>
  <c r="D37" i="13"/>
  <c r="E37" i="13"/>
  <c r="F37" i="13"/>
  <c r="G37" i="13"/>
  <c r="H37" i="13"/>
  <c r="I37" i="13"/>
  <c r="J37" i="13"/>
  <c r="C37" i="13"/>
  <c r="D37" i="12"/>
  <c r="E37" i="12"/>
  <c r="F37" i="12"/>
  <c r="G37" i="12"/>
  <c r="H37" i="12"/>
  <c r="I37" i="12"/>
  <c r="J37" i="12"/>
  <c r="C37" i="12"/>
  <c r="D37" i="11"/>
  <c r="E37" i="11"/>
  <c r="F37" i="11"/>
  <c r="G37" i="11"/>
  <c r="H37" i="11"/>
  <c r="I37" i="11"/>
  <c r="J37" i="11"/>
  <c r="C37" i="11"/>
  <c r="O60" i="10" l="1"/>
  <c r="N60" i="10"/>
  <c r="M60" i="10"/>
  <c r="L60" i="10"/>
  <c r="K60" i="10"/>
  <c r="J60" i="10"/>
  <c r="I60" i="10"/>
  <c r="H60" i="10"/>
  <c r="G60" i="10"/>
  <c r="E60" i="10"/>
  <c r="O65" i="16" l="1"/>
  <c r="N65" i="16"/>
  <c r="M65" i="16"/>
  <c r="L65" i="16"/>
  <c r="K65" i="16"/>
  <c r="J65" i="16"/>
  <c r="I65" i="16"/>
  <c r="H65" i="16"/>
  <c r="G65" i="16"/>
  <c r="F65" i="16"/>
  <c r="E65" i="16"/>
  <c r="D129" i="8" l="1"/>
  <c r="O130" i="8" l="1"/>
  <c r="O124" i="8" s="1"/>
  <c r="O135" i="8"/>
  <c r="E69" i="6"/>
  <c r="H2" i="6" l="1"/>
  <c r="D2" i="6"/>
  <c r="Q44" i="6" l="1"/>
  <c r="Q45" i="6"/>
  <c r="Q46" i="6"/>
  <c r="Q47" i="6"/>
  <c r="Q48" i="6"/>
  <c r="Q49" i="6"/>
  <c r="Q50" i="6"/>
  <c r="Q51" i="6"/>
  <c r="F69" i="6"/>
  <c r="G69" i="6"/>
  <c r="Q36" i="6" l="1"/>
  <c r="Q37" i="6"/>
  <c r="Q38" i="6"/>
  <c r="Q39" i="6"/>
  <c r="Q40" i="6"/>
  <c r="Q41" i="6"/>
  <c r="Q42" i="6"/>
  <c r="Q43" i="6"/>
  <c r="Q7" i="6" l="1"/>
  <c r="Q5" i="6"/>
  <c r="O110" i="16" l="1"/>
  <c r="N110" i="16"/>
  <c r="M110" i="16"/>
  <c r="L110" i="16"/>
  <c r="K110" i="16"/>
  <c r="J110" i="16"/>
  <c r="I110" i="16"/>
  <c r="H110" i="16"/>
  <c r="G110" i="16"/>
  <c r="F110" i="16"/>
  <c r="E110" i="16"/>
  <c r="N131" i="8" l="1"/>
  <c r="N129" i="8"/>
  <c r="B30" i="7" l="1"/>
  <c r="B7" i="7" l="1"/>
  <c r="Q69" i="6" l="1"/>
  <c r="M69" i="6"/>
  <c r="U16" i="8"/>
  <c r="B7" i="8" l="1"/>
  <c r="C129" i="8"/>
  <c r="M131" i="8"/>
  <c r="L131" i="8"/>
  <c r="K131" i="8"/>
  <c r="J131" i="8"/>
  <c r="I131" i="8"/>
  <c r="H131" i="8"/>
  <c r="G131" i="8"/>
  <c r="F131" i="8"/>
  <c r="E131" i="8"/>
  <c r="D131" i="8"/>
  <c r="M129" i="8"/>
  <c r="L129" i="8"/>
  <c r="K129" i="8"/>
  <c r="J129" i="8"/>
  <c r="I129" i="8"/>
  <c r="H129" i="8"/>
  <c r="G129" i="8"/>
  <c r="F129" i="8"/>
  <c r="E129" i="8"/>
  <c r="I2" i="6"/>
  <c r="E2" i="6"/>
  <c r="C99" i="7" s="1"/>
  <c r="I1" i="6"/>
  <c r="O136" i="8" l="1"/>
  <c r="O132" i="8"/>
  <c r="O125" i="8" s="1"/>
  <c r="N132" i="8"/>
  <c r="N125" i="8" s="1"/>
  <c r="N136" i="8"/>
  <c r="N130" i="8"/>
  <c r="N124" i="8" s="1"/>
  <c r="N135" i="8"/>
  <c r="C131" i="8"/>
  <c r="C132" i="8" s="1"/>
  <c r="C125" i="8" s="1"/>
  <c r="U25" i="8"/>
  <c r="C130" i="8"/>
  <c r="C124" i="8" s="1"/>
  <c r="L130" i="8"/>
  <c r="L124" i="8" s="1"/>
  <c r="E130" i="8"/>
  <c r="E124" i="8" s="1"/>
  <c r="I130" i="8"/>
  <c r="I124" i="8" s="1"/>
  <c r="M130" i="8"/>
  <c r="M124" i="8" s="1"/>
  <c r="E135" i="8"/>
  <c r="F130" i="8"/>
  <c r="F124" i="8" s="1"/>
  <c r="J130" i="8"/>
  <c r="J124" i="8" s="1"/>
  <c r="G135" i="8"/>
  <c r="K135" i="8"/>
  <c r="I135" i="8"/>
  <c r="G130" i="8"/>
  <c r="G124" i="8" s="1"/>
  <c r="K130" i="8"/>
  <c r="K124" i="8" s="1"/>
  <c r="D130" i="8"/>
  <c r="D124" i="8" s="1"/>
  <c r="H135" i="8"/>
  <c r="L135" i="8"/>
  <c r="M135" i="8"/>
  <c r="H130" i="8"/>
  <c r="H124" i="8" s="1"/>
  <c r="K136" i="8"/>
  <c r="J135" i="8"/>
  <c r="F136" i="8"/>
  <c r="F135" i="8"/>
  <c r="C105" i="7"/>
  <c r="C100" i="7"/>
  <c r="C106" i="7" s="1"/>
  <c r="D127" i="8" l="1"/>
  <c r="K132" i="8"/>
  <c r="K125" i="8" s="1"/>
  <c r="D132" i="8"/>
  <c r="D125" i="8" s="1"/>
  <c r="D126" i="8" s="1"/>
  <c r="G132" i="8"/>
  <c r="G125" i="8" s="1"/>
  <c r="G136" i="8"/>
  <c r="I136" i="8"/>
  <c r="I132" i="8"/>
  <c r="I125" i="8" s="1"/>
  <c r="L136" i="8"/>
  <c r="L132" i="8"/>
  <c r="L125" i="8" s="1"/>
  <c r="F132" i="8"/>
  <c r="F125" i="8" s="1"/>
  <c r="M136" i="8"/>
  <c r="M132" i="8"/>
  <c r="M125" i="8" s="1"/>
  <c r="J136" i="8"/>
  <c r="E136" i="8"/>
  <c r="E132" i="8"/>
  <c r="E125" i="8" s="1"/>
  <c r="H136" i="8"/>
  <c r="H132" i="8"/>
  <c r="H125" i="8" s="1"/>
  <c r="J132" i="8"/>
  <c r="J125" i="8" s="1"/>
  <c r="B39" i="8" l="1"/>
  <c r="E1"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6" i="6"/>
  <c r="Q4" i="6"/>
  <c r="J100" i="7" l="1"/>
  <c r="K100" i="7"/>
  <c r="G100" i="7"/>
  <c r="H100" i="7"/>
  <c r="M100" i="7"/>
  <c r="N100" i="7"/>
  <c r="E100" i="7"/>
  <c r="D100" i="7"/>
  <c r="O106" i="7" s="1"/>
  <c r="I100" i="7"/>
  <c r="L100" i="7"/>
  <c r="O100" i="7"/>
  <c r="F100" i="7"/>
  <c r="O99" i="7"/>
  <c r="G99" i="7"/>
  <c r="D99" i="7"/>
  <c r="N99" i="7"/>
  <c r="F99" i="7"/>
  <c r="I99" i="7"/>
  <c r="M99" i="7"/>
  <c r="E99" i="7"/>
  <c r="L99" i="7"/>
  <c r="H99" i="7"/>
  <c r="K99" i="7"/>
  <c r="J99" i="7"/>
  <c r="O105" i="7"/>
  <c r="G106" i="7" l="1"/>
  <c r="D105" i="7"/>
  <c r="N105" i="7"/>
  <c r="D106" i="7"/>
  <c r="N106" i="7"/>
  <c r="H106" i="7"/>
  <c r="J106" i="7"/>
  <c r="E106" i="7"/>
  <c r="I106" i="7"/>
  <c r="F106" i="7"/>
  <c r="K106" i="7"/>
  <c r="L106" i="7"/>
  <c r="M106" i="7"/>
  <c r="K105" i="7"/>
  <c r="F105" i="7"/>
  <c r="E105" i="7"/>
  <c r="J105" i="7"/>
  <c r="H105" i="7"/>
  <c r="I105" i="7"/>
  <c r="G105" i="7"/>
  <c r="L105" i="7"/>
  <c r="M10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Carla Almeida</author>
  </authors>
  <commentList>
    <comment ref="R111" authorId="0" shapeId="0" xr:uid="{00000000-0006-0000-0A00-000001000000}">
      <text>
        <r>
          <rPr>
            <b/>
            <sz val="9"/>
            <color indexed="81"/>
            <rFont val="Tahoma"/>
            <family val="2"/>
          </rPr>
          <t>Carla Almeida:</t>
        </r>
        <r>
          <rPr>
            <sz val="9"/>
            <color indexed="81"/>
            <rFont val="Tahoma"/>
            <family val="2"/>
          </rPr>
          <t xml:space="preserve">
Retirei Definição da Portaria n.º 56/2015
de 27 de fevereiro
https://www.portugal2020.pt/Portal2020/Media/Default/Docs/Legislacao/RegEsp2020/Portaria56_2015.pdf
</t>
        </r>
      </text>
    </comment>
    <comment ref="R119" authorId="0" shapeId="0" xr:uid="{00000000-0006-0000-0A00-000002000000}">
      <text>
        <r>
          <rPr>
            <b/>
            <sz val="9"/>
            <color indexed="81"/>
            <rFont val="Tahoma"/>
            <family val="2"/>
          </rPr>
          <t>Carla Almeida:</t>
        </r>
        <r>
          <rPr>
            <sz val="9"/>
            <color indexed="81"/>
            <rFont val="Tahoma"/>
            <family val="2"/>
          </rPr>
          <t xml:space="preserve">
http://smi.ine.pt/Conceito/Detalhes/1786
</t>
        </r>
      </text>
    </comment>
  </commentList>
</comments>
</file>

<file path=xl/sharedStrings.xml><?xml version="1.0" encoding="utf-8"?>
<sst xmlns="http://schemas.openxmlformats.org/spreadsheetml/2006/main" count="1145" uniqueCount="234">
  <si>
    <t>EXPLORAÇÕES (nº)</t>
  </si>
  <si>
    <t>Continente</t>
  </si>
  <si>
    <t>Entre Douro e Minho</t>
  </si>
  <si>
    <t>Trás-os-Montes</t>
  </si>
  <si>
    <t>Beira Litoral</t>
  </si>
  <si>
    <t>Beira Interior</t>
  </si>
  <si>
    <t>Ribatejo e Oeste</t>
  </si>
  <si>
    <t>Alentejo</t>
  </si>
  <si>
    <t>Algarve</t>
  </si>
  <si>
    <t>Superfície agrícola utilizada</t>
  </si>
  <si>
    <t>Superfície agrícola não utilizada</t>
  </si>
  <si>
    <t>Outras superfícies</t>
  </si>
  <si>
    <t>Nº de Explorações</t>
  </si>
  <si>
    <t>Fonte</t>
  </si>
  <si>
    <t>Recenseamento Agrícola 1989, 1999, 2009</t>
  </si>
  <si>
    <t>Superfície Agrícola Útil (Ha)</t>
  </si>
  <si>
    <t>Volume de Trabalho (UTA)</t>
  </si>
  <si>
    <t>População agrícola (Pessoas)</t>
  </si>
  <si>
    <t>Nº de Explorações &gt; 0 a &lt;5 ha</t>
  </si>
  <si>
    <t>Nº de Explorações 5 a 50 ha</t>
  </si>
  <si>
    <t>Nº de Explorações &gt; 50 ha</t>
  </si>
  <si>
    <t>Superfície de Matas e florestas sem culturas sob-coberto</t>
  </si>
  <si>
    <t>SAU de explorações  &lt;5 ha</t>
  </si>
  <si>
    <t>SAU de explorações 5 a 50 ha</t>
  </si>
  <si>
    <t>SAU de explorações &gt; 50 ha</t>
  </si>
  <si>
    <t>Cultura temporárias - Cereais para grão</t>
  </si>
  <si>
    <t>Cultura temporárias - Leguminosas secas para grão</t>
  </si>
  <si>
    <t>Cultura temporárias - Prados temporários</t>
  </si>
  <si>
    <t>Cultura temporárias - Culturas forrageiras</t>
  </si>
  <si>
    <t>Cultura temporárias - Batata</t>
  </si>
  <si>
    <t>Cultura temporárias - Beterraba sacarina</t>
  </si>
  <si>
    <t>Cultura temporárias - Culturas industriais</t>
  </si>
  <si>
    <t>Cultura temporárias - Culturas hortícolas</t>
  </si>
  <si>
    <t>Cultura temporárias - Flores e plantas ornamentais</t>
  </si>
  <si>
    <t>Cultura temporárias - Outras culturas temporárias</t>
  </si>
  <si>
    <t>Cultura temporárias - Total</t>
  </si>
  <si>
    <t>Tipo de Mão-de-Obra - Agrícola familiar</t>
  </si>
  <si>
    <t>Tipo de Mão-de-Obra - Produtor</t>
  </si>
  <si>
    <t>Tipo de Mão-de-Obra - Agrícola não familiar - Total</t>
  </si>
  <si>
    <t>Tipo de Mão-de-Obra - Agrícola não familiar - Permanente</t>
  </si>
  <si>
    <t>Tipo de Mão-de-Obra - Agrícola não familiar - Eventual</t>
  </si>
  <si>
    <t>População Agrícola (Nº)</t>
  </si>
  <si>
    <t xml:space="preserve"> Produtores Agrícolas (Nº) - Homem</t>
  </si>
  <si>
    <t xml:space="preserve"> Produtores Agrícolas (Nº) - Mulher</t>
  </si>
  <si>
    <t>Prados E Pastagens Permanentes</t>
  </si>
  <si>
    <t xml:space="preserve"> Produtores Agrícolas (Nº) - 15 a 44 anos</t>
  </si>
  <si>
    <t xml:space="preserve"> Produtores Agrícolas (Nº) - 45 a 64 anos</t>
  </si>
  <si>
    <t xml:space="preserve"> Produtores Agrícolas (Nº) - 65 e mais anos</t>
  </si>
  <si>
    <t xml:space="preserve"> Produtores Agrícolas - Escolaridade - Nenhum</t>
  </si>
  <si>
    <t xml:space="preserve"> Produtores Agrícolas - Escolaridade - Básico</t>
  </si>
  <si>
    <t xml:space="preserve"> Produtores Agrícolas - Escolaridade - Secundário/Pós-secundário</t>
  </si>
  <si>
    <t xml:space="preserve"> Produtores Agrícolas - Escolaridade - Superior</t>
  </si>
  <si>
    <t>Escolha variável 1</t>
  </si>
  <si>
    <t>Escolha variável 2</t>
  </si>
  <si>
    <t>Índice 100 (IND100=1989)</t>
  </si>
  <si>
    <t>Volume De Trabalho</t>
  </si>
  <si>
    <t>UTA</t>
  </si>
  <si>
    <t>Nº de Pessoas</t>
  </si>
  <si>
    <t/>
  </si>
  <si>
    <t>O</t>
  </si>
  <si>
    <t>A</t>
  </si>
  <si>
    <t>A área de</t>
  </si>
  <si>
    <t>O Volume de trabalho de</t>
  </si>
  <si>
    <t>OS</t>
  </si>
  <si>
    <t>Terras aráveis</t>
  </si>
  <si>
    <t>Horta familiar</t>
  </si>
  <si>
    <t>Culturas permanentes</t>
  </si>
  <si>
    <t>Pastagens permanentes</t>
  </si>
  <si>
    <t>Escolha tipo de evolução</t>
  </si>
  <si>
    <t>Valor Absoluto</t>
  </si>
  <si>
    <t>Nota:</t>
  </si>
  <si>
    <t>Superfície Total Das Explorações</t>
  </si>
  <si>
    <t>Culturas Permanentes - Total</t>
  </si>
  <si>
    <t>Pousio</t>
  </si>
  <si>
    <t>Culturas Permanentes - Frutos frescos (excepto citrinos)</t>
  </si>
  <si>
    <t>Culturas Permanentes - Citrinos</t>
  </si>
  <si>
    <t>Culturas Permanentes - Frutos sub-tropicais</t>
  </si>
  <si>
    <t>Culturas Permanentes - Frutos de casca rija</t>
  </si>
  <si>
    <t>Culturas Permanentes - Olival</t>
  </si>
  <si>
    <t>Culturas Permanentes - Vinha</t>
  </si>
  <si>
    <t>Culturas Permanentes - Outras culturas permanentes</t>
  </si>
  <si>
    <t>Escolha variável e região 1</t>
  </si>
  <si>
    <t>Escolha variável e região 2</t>
  </si>
  <si>
    <t>Evolução Estrutural Regional das Explorações Agrícolas</t>
  </si>
  <si>
    <t>ha</t>
  </si>
  <si>
    <t>Evolução Estrutural das Explorações Agrícolas do Continente</t>
  </si>
  <si>
    <t>Unidade técnico-económica que utiliza fatores de produção comuns, tais como: mão de obra, máquinas, instalações, terrenos, entre outros, e que deve satisfazer obrigatoriamente as quatro condições seguintes: 1. produzir produtos agrícolas ou manter em boas condições agrícolas e ambientais as terras que já não são utilizadas para fins produtivos; 2. atingir ou ultrapassar uma certa dimensão (área, número de animais); 3. estar submetida a uma gestão única; 4. estar localizada num local bem determinado e identificável.</t>
  </si>
  <si>
    <t>Soma da superfície agrícola utilizada, da superfície das matas e florestas sem culturas sob-coberto, da superfície agrícola não utilizada e das outras superfícies da exploração.</t>
  </si>
  <si>
    <t>Superfície da exploração que inclui: terras aráveis (limpa e sob-coberto de matas e florestas), horta familiar, culturas permanentes e pastagens permanentes.</t>
  </si>
  <si>
    <t>Superfície da exploração anteriormente utilizada como superfície agrícola, mas que já o não é por razões económicas, sociais ou outras. Não entra em rotações culturais. Pode voltar a ser utilizada com auxílio dos meios geralmente disponíveis na exploração.</t>
  </si>
  <si>
    <t>Superfícies cobertas com árvores ou arbustos florestais, incluindo choupais, quer se trate de povoamentos puros (com uma só espécie), quer de povoamentos mistos (com espécies diversas) bem como os viveiros florestais localizados no interior das florestas e que se destinam às necessidades da exploração.</t>
  </si>
  <si>
    <t>Áreas ocupadas por edifícios, eiras, pátios, caminhos, barragens, albufeiras e ainda jardins, matas e florestas orientadas exclusivamente para fins de proteção do ambiente ou de recreio.</t>
  </si>
  <si>
    <t>Terras cultivadas destinadas à produção vegetal, as terras retiradas da produção, ou que sejam mantidas em boas condições agrícolas e ambientais nos termos do artigo 5º do Regulamento (CE) n.º 1782/2003, e as terras ocupadas por estufas ou cobertas por estruturas fixas ou móveis.</t>
  </si>
  <si>
    <t>Superfície normalmente inferior a 20 ares, reservada à cultura de produtos tais como hortícolas, frutos e flores destinados fundamentalmente ao autoconsumo e não para venda.</t>
  </si>
  <si>
    <t>Culturas que ocupam a terra durante um longo período e fornecem repetidas colheitas, não entrando em rotações culturais. Não incluem os prados e pastagens permanentes. No caso das árvores de fruto só são considerados os povoamentos regulares, com densidade mínima de 100 árvores, ou de 45 no caso de oliveiras, figueiras e frutos secos.</t>
  </si>
  <si>
    <t>Plantas semeadas ou espontâneas, em geral herbáceas, destinadas a serem comidas pelo gado no local em que vegetam, mas que acessoriamente podem ser cortadas em determinados períodos do ano. Não estão incluídas numa rotação e ocupam o solo por um período superior a 5 anos.</t>
  </si>
  <si>
    <t>Culturas cujo ciclo vegetativo não excede um ano (as anuais) e também as que são ressemeadas com intervalos que não excedem cinco anos (morangos, espargos, prados temporários, etc.).</t>
  </si>
  <si>
    <t>Cereais semeados com a intenção de obter grão após maturação completa, independentemente do destino da cultura.</t>
  </si>
  <si>
    <t>Leguminosas cultivadas para colheita do grão após maturação completa, quer se destinem à alimentação humana ou à alimentação animal.</t>
  </si>
  <si>
    <t>Plantas herbáceas semeadas, destinadas a serem comidas pelo gado no local onde vegetam, integradas numa rotação, ocupando o solo por um período geralmente não superior a 5 anos. Acessoriamente podem ser cortados em determinados períodos do ano.</t>
  </si>
  <si>
    <t>Culturas destinadas ao corte para dar ao gado e que são colhidas antes de completarem o seu ciclo vegetativo (maturação), de modo a serem melhor digeridas pelos animais. Podem ser consumidas pelo gado em verde, depois de conservadas como feno ou silagem ou secas ao Sol ou desidratadas artificialmente.</t>
  </si>
  <si>
    <t>Culturas que se destinam a transformação industrial tais como o tabaco, lúpulo, colza, girassol, soja, plantas aromáticas e cana-de-açúcar entre outras. Não inclui o tomate para a indústria.</t>
  </si>
  <si>
    <t>Culturas hortícolas</t>
  </si>
  <si>
    <t>Espécies florícolas e outras plantas ornamentais, quer sejam de interior quer de exterior, independentemente de serem ou não utilizadas para a produção de flor ou de folhagem de corte.</t>
  </si>
  <si>
    <t>Terras incluídas no afolhamento ou rotação, trabalhadas ou não, não fornecendo colheitas durante toda a campanha, tendo em vista o seu melhoramento. Podem apresentar-se sob as formas de: a) terras sem qualquer cultura; b) terras com uma vegetação espontânea, em certos casos utilizada pelos animais ou enterrada; c) terras semeadas tendo em vista a exclusiva produção de matéria verde para ser enterrada e aumentar a fertilidade do solo.</t>
  </si>
  <si>
    <t>Corresponde ao trabalho efetivamente aplicado na produção de produtos agrícolas e das atividades não agrícolas não separáveis das unidades agrícolas que compõem o Ramo. Por definição, pode ser dividido em Assalariado e Não - assalariado, e é expresso em unidades de trabalho ano (UTA), correspondendo estas à prestação, medida em tempo de trabalho, de uma pessoa que efetua, a tempo inteiro e durante todo o ano, atividades agrícolas numa unidade agrícola.</t>
  </si>
  <si>
    <t>Pessoas pertencentes ao agregado doméstico do produtor que trabalham na exploração, bem como os membros da família do produtor que não pertencendo ao seu agregado doméstico trabalham regularmente na exploração.</t>
  </si>
  <si>
    <t>Pessoas remuneradas pela exploração e ocupadas nos trabalhos agrícolas da exploração que não sejam nem o produtor nem membros da sua família.</t>
  </si>
  <si>
    <t>Responsável jurídico e económico da exploração, isto é, a pessoa física ou moral por conta e em nome da qual a exploração produz, retira os benefícios e suporta as perdas eventuais, tomando as decisões de fundo relativas ao sistema de produção, investimentos, empréstimos, etc.</t>
  </si>
  <si>
    <t>Conjunto de pessoas que fazem parte do agregado doméstico do produtor (singular) quer trabalhem ou não na exploração, bem como de outros membros da família que não pertencendo ao agregado doméstico, participam regularmente nos trabalhos agrícolas da exploração.</t>
  </si>
  <si>
    <t>Conceito Variável 1</t>
  </si>
  <si>
    <t>Conceito Variável 2</t>
  </si>
  <si>
    <t>Explorações por Classe de SAU (nº)</t>
  </si>
  <si>
    <t>&gt; 0 a &lt;5 ha</t>
  </si>
  <si>
    <t>5 a 50 ha</t>
  </si>
  <si>
    <t>&gt; 50 ha</t>
  </si>
  <si>
    <t>SUPERFÍCIE TOTAL DAS EXPLORAÇÕES (ha)</t>
  </si>
  <si>
    <t>Matas e florestas sem culturas sob-coberto</t>
  </si>
  <si>
    <t>SAU (ha)</t>
  </si>
  <si>
    <t>SAU por Classe de SAU</t>
  </si>
  <si>
    <t>&lt;5 ha</t>
  </si>
  <si>
    <t>Composição da SAU</t>
  </si>
  <si>
    <r>
      <t>Cultura temporárias</t>
    </r>
    <r>
      <rPr>
        <b/>
        <vertAlign val="superscript"/>
        <sz val="10"/>
        <rFont val="Calibri"/>
        <family val="2"/>
        <scheme val="minor"/>
      </rPr>
      <t>(1)</t>
    </r>
    <r>
      <rPr>
        <b/>
        <sz val="10"/>
        <rFont val="Calibri"/>
        <family val="2"/>
        <scheme val="minor"/>
      </rPr>
      <t xml:space="preserve"> (ha)</t>
    </r>
  </si>
  <si>
    <t>Total</t>
  </si>
  <si>
    <t>Cereais para grão</t>
  </si>
  <si>
    <t>Leguminosas secas para grão</t>
  </si>
  <si>
    <t>Prados temporários</t>
  </si>
  <si>
    <t>Culturas forrageiras</t>
  </si>
  <si>
    <t>Batata</t>
  </si>
  <si>
    <t>Beterraba sacarina</t>
  </si>
  <si>
    <t>Culturas industriais</t>
  </si>
  <si>
    <t>Flores e plantas ornamentais</t>
  </si>
  <si>
    <t>Outras culturas temporárias</t>
  </si>
  <si>
    <t>Pousio (ha)</t>
  </si>
  <si>
    <t>CULTURAS PERMANENTES (ha)</t>
  </si>
  <si>
    <t>Frutos frescos (excepto citrinos)</t>
  </si>
  <si>
    <t>Citrinos</t>
  </si>
  <si>
    <t>Frutos sub-tropicais</t>
  </si>
  <si>
    <t>Frutos de casca rija</t>
  </si>
  <si>
    <t>Olival</t>
  </si>
  <si>
    <t>Vinha</t>
  </si>
  <si>
    <t>Outras culturas permanentes</t>
  </si>
  <si>
    <r>
      <t xml:space="preserve">PRADOS E PASTAGENS PERMANENTES </t>
    </r>
    <r>
      <rPr>
        <b/>
        <vertAlign val="superscript"/>
        <sz val="10"/>
        <rFont val="Calibri"/>
        <family val="2"/>
        <scheme val="minor"/>
      </rPr>
      <t>(2)</t>
    </r>
    <r>
      <rPr>
        <b/>
        <sz val="10"/>
        <rFont val="Calibri"/>
        <family val="2"/>
        <scheme val="minor"/>
      </rPr>
      <t xml:space="preserve"> (ha)</t>
    </r>
  </si>
  <si>
    <t>(1) Inclui culturas sucessivas e sob coberto de permanentes</t>
  </si>
  <si>
    <t>(2) inclui pastagens sob coberto de permanentes</t>
  </si>
  <si>
    <t>VOLUME DE TRABALHO (UTA)</t>
  </si>
  <si>
    <t>Tipo de Mão-de-Obra</t>
  </si>
  <si>
    <t>Mão-de-obra agrícola familiar</t>
  </si>
  <si>
    <t>Produtor</t>
  </si>
  <si>
    <t>Mão-de-obra agrícola não familiar</t>
  </si>
  <si>
    <t>Permanente</t>
  </si>
  <si>
    <t>Eventual</t>
  </si>
  <si>
    <t>POPULAÇÃO AGRÍCOLA (nº)</t>
  </si>
  <si>
    <t xml:space="preserve"> PRODUTORES AGRÍCOLAS (nº)</t>
  </si>
  <si>
    <t>Homem</t>
  </si>
  <si>
    <t>Mulher</t>
  </si>
  <si>
    <t>Nível etário do Produtor</t>
  </si>
  <si>
    <t>15 a 44 anos</t>
  </si>
  <si>
    <t>45 a 64 anos</t>
  </si>
  <si>
    <t>65 e mais anos</t>
  </si>
  <si>
    <t>Nível de escolaridade do produtor</t>
  </si>
  <si>
    <t>Nenhum</t>
  </si>
  <si>
    <t>Básico</t>
  </si>
  <si>
    <t>Secundário/Pós-secundário</t>
  </si>
  <si>
    <t>Superior</t>
  </si>
  <si>
    <t>Formação agrícola do Produtor</t>
  </si>
  <si>
    <t>Exclusivamente prática</t>
  </si>
  <si>
    <t>n.d.</t>
  </si>
  <si>
    <t>Curso F.Prof. relacionados c/ activ. agrícola</t>
  </si>
  <si>
    <t>Completa (secundário ou superior agrícola)</t>
  </si>
  <si>
    <t>EDM</t>
  </si>
  <si>
    <t>TM</t>
  </si>
  <si>
    <t>BL</t>
  </si>
  <si>
    <t>BI</t>
  </si>
  <si>
    <t>LVT</t>
  </si>
  <si>
    <t>ALE</t>
  </si>
  <si>
    <t>ALG</t>
  </si>
  <si>
    <r>
      <t>Cultura temporárias</t>
    </r>
    <r>
      <rPr>
        <b/>
        <vertAlign val="superscript"/>
        <sz val="8"/>
        <rFont val="Calibri"/>
        <family val="2"/>
        <scheme val="minor"/>
      </rPr>
      <t>(1)</t>
    </r>
    <r>
      <rPr>
        <b/>
        <sz val="8"/>
        <rFont val="Calibri"/>
        <family val="2"/>
        <scheme val="minor"/>
      </rPr>
      <t xml:space="preserve"> (ha)</t>
    </r>
  </si>
  <si>
    <r>
      <t xml:space="preserve">PRADOS E PASTAGENS PERMANENTES </t>
    </r>
    <r>
      <rPr>
        <b/>
        <vertAlign val="superscript"/>
        <sz val="8"/>
        <rFont val="Calibri"/>
        <family val="2"/>
        <scheme val="minor"/>
      </rPr>
      <t>(2)</t>
    </r>
    <r>
      <rPr>
        <b/>
        <sz val="8"/>
        <rFont val="Calibri"/>
        <family val="2"/>
        <scheme val="minor"/>
      </rPr>
      <t xml:space="preserve"> (ha)</t>
    </r>
  </si>
  <si>
    <r>
      <t>CULTURAS TEMPORÁRIAS</t>
    </r>
    <r>
      <rPr>
        <b/>
        <vertAlign val="superscript"/>
        <sz val="9"/>
        <rFont val="Calibri"/>
        <family val="2"/>
        <scheme val="minor"/>
      </rPr>
      <t>(1)</t>
    </r>
    <r>
      <rPr>
        <b/>
        <sz val="9"/>
        <rFont val="Calibri"/>
        <family val="2"/>
        <scheme val="minor"/>
      </rPr>
      <t xml:space="preserve"> (ha)</t>
    </r>
  </si>
  <si>
    <t>Acesso aos dados:</t>
  </si>
  <si>
    <t>Inquérito à Estrutura das Explorações Agrícolas 1993, 1995, 1997, 2003, 2005, 2007, 2013, 2016</t>
  </si>
  <si>
    <t>Sueprfície irrigável</t>
  </si>
  <si>
    <t>Portugal</t>
  </si>
  <si>
    <t xml:space="preserve">    Continente</t>
  </si>
  <si>
    <t xml:space="preserve">      Entre Douro e Minho</t>
  </si>
  <si>
    <t xml:space="preserve">  Trás-os-Montes</t>
  </si>
  <si>
    <t xml:space="preserve">      Beira Litoral</t>
  </si>
  <si>
    <t xml:space="preserve">  Beira Interior</t>
  </si>
  <si>
    <t xml:space="preserve">      Ribatejo e Oeste</t>
  </si>
  <si>
    <t xml:space="preserve">  Alentejo</t>
  </si>
  <si>
    <t xml:space="preserve">      Algarve</t>
  </si>
  <si>
    <t>Açores</t>
  </si>
  <si>
    <t xml:space="preserve">    Madeira</t>
  </si>
  <si>
    <t>Superfície cultivada</t>
  </si>
  <si>
    <t xml:space="preserve">  Continente</t>
  </si>
  <si>
    <t xml:space="preserve">  Açores</t>
  </si>
  <si>
    <t xml:space="preserve"> Madeira</t>
  </si>
  <si>
    <t>POPULAÇÃO AGRÍCOLA FAMILIAR (nº)</t>
  </si>
  <si>
    <t>Secundário</t>
  </si>
  <si>
    <t>Superfície Irrigável</t>
  </si>
  <si>
    <t>n.d</t>
  </si>
  <si>
    <t>CN</t>
  </si>
  <si>
    <t>Por Espécie</t>
  </si>
  <si>
    <t>Equideos</t>
  </si>
  <si>
    <t>Bovinos</t>
  </si>
  <si>
    <t>Ovinos</t>
  </si>
  <si>
    <t>Caprinos</t>
  </si>
  <si>
    <t>Aves</t>
  </si>
  <si>
    <t>Suínos</t>
  </si>
  <si>
    <t>Coelhos</t>
  </si>
  <si>
    <t>Efetivos (Cabeças Normais)</t>
  </si>
  <si>
    <t>Cabeças normais - bovinos</t>
  </si>
  <si>
    <t>Nº de Cabeças</t>
  </si>
  <si>
    <t>Cabeças normais - ovinos</t>
  </si>
  <si>
    <t>Cabeças normais - caprinos</t>
  </si>
  <si>
    <t>Cabeças normais - aves</t>
  </si>
  <si>
    <t>Cabeças normais - suínos</t>
  </si>
  <si>
    <t>Cabeças normais - equidios</t>
  </si>
  <si>
    <t>Cabeças normais - coelhos</t>
  </si>
  <si>
    <t>Cabeças normais - Total</t>
  </si>
  <si>
    <t>Cabeça normal (CN)», a unidade padrão de equivalência usada para comparar e agregar números de animais de diferentes espécies ou categorias, tendo em consideração a espécie animal, a idade, o peso vivo e a vocação produtiva, relativamente às necessidades alimentares e à produção de efluentes pecuários</t>
  </si>
  <si>
    <t>Superfície máxima da exploração que no decurso do ano agrícola, poderia, se necessário, ser irrigada por meio de instalações técnicas próprias da exploração e por uma quantidade de água normalmente disponível.</t>
  </si>
  <si>
    <t>Das quais Pobres:</t>
  </si>
  <si>
    <t xml:space="preserve">     Das quais Pobres:</t>
  </si>
  <si>
    <t xml:space="preserve">   Das quais Pobres:</t>
  </si>
  <si>
    <t xml:space="preserve">      Das quais Pobres:</t>
  </si>
  <si>
    <t>Pastagens Pobres</t>
  </si>
  <si>
    <t>SUPERFÍCIE IRRIGÁVEL</t>
  </si>
  <si>
    <t>SUPERFÚICIE CULTIVADA</t>
  </si>
  <si>
    <t xml:space="preserve"> Açores</t>
  </si>
  <si>
    <t xml:space="preserve"> Continente</t>
  </si>
  <si>
    <t>Evolução Estrutural das Explorações Agrícolas do Continente 1989 - 2019</t>
  </si>
  <si>
    <t>Recenseamento Agrícola 1989, 1999, 2009,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</si>
</sst>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font>
      <sz val="10"/>
      <name val="Arial"/>
      <family val="2"/>
    </font>
    <font>
      <b/>
      <sz val="10"/>
      <name val="Calibri"/>
      <family val="2"/>
      <scheme val="minor"/>
    </font>
    <font>
      <sz val="10"/>
      <name val="MS Sans Serif"/>
      <family val="2"/>
    </font>
    <font>
      <b/>
      <sz val="12"/>
      <color rgb="FF008080"/>
      <name val="Calibri"/>
      <family val="2"/>
      <scheme val="minor"/>
    </font>
    <font>
      <b/>
      <sz val="10"/>
      <color indexed="56"/>
      <name val="Trebuchet MS"/>
      <family val="2"/>
    </font>
    <font>
      <sz val="11"/>
      <color indexed="48"/>
      <name val="Calibri"/>
      <family val="2"/>
      <scheme val="minor"/>
    </font>
    <font>
      <b/>
      <u/>
      <sz val="10"/>
      <name val="Trebuchet MS"/>
      <family val="2"/>
    </font>
    <font>
      <sz val="10"/>
      <color indexed="48"/>
      <name val="Trebuchet MS"/>
      <family val="2"/>
    </font>
    <font>
      <b/>
      <sz val="10"/>
      <color rgb="FF008080"/>
      <name val="Calibri"/>
      <family val="2"/>
      <scheme val="minor"/>
    </font>
    <font>
      <b/>
      <u/>
      <sz val="10"/>
      <color theme="9" tint="-0.499984740745262"/>
      <name val="Arial"/>
      <family val="2"/>
    </font>
    <font>
      <b/>
      <sz val="12"/>
      <color theme="9" tint="-0.499984740745262"/>
      <name val="Arial"/>
      <family val="2"/>
    </font>
    <font>
      <b/>
      <sz val="11"/>
      <color theme="9" tint="-0.499984740745262"/>
      <name val="Arial"/>
      <family val="2"/>
    </font>
    <font>
      <b/>
      <sz val="20"/>
      <name val="Arial"/>
      <family val="2"/>
    </font>
    <font>
      <b/>
      <sz val="10"/>
      <color rgb="FF000000"/>
      <name val="Arial"/>
      <family val="2"/>
    </font>
    <font>
      <sz val="10"/>
      <color rgb="FF404040"/>
      <name val="Arial"/>
      <family val="2"/>
    </font>
    <font>
      <sz val="10"/>
      <color theme="9" tint="-0.499984740745262"/>
      <name val="Arial"/>
      <family val="2"/>
    </font>
    <font>
      <i/>
      <sz val="10"/>
      <color theme="9" tint="-0.499984740745262"/>
      <name val="Arial"/>
      <family val="2"/>
    </font>
    <font>
      <b/>
      <sz val="11"/>
      <color theme="9" tint="-0.499984740745262"/>
      <name val="Calibri"/>
      <family val="2"/>
      <scheme val="minor"/>
    </font>
    <font>
      <sz val="10"/>
      <name val="Calibri"/>
      <family val="2"/>
      <scheme val="minor"/>
    </font>
    <font>
      <b/>
      <vertAlign val="superscript"/>
      <sz val="10"/>
      <name val="Calibri"/>
      <family val="2"/>
      <scheme val="minor"/>
    </font>
    <font>
      <sz val="8"/>
      <name val="Calibri"/>
      <family val="2"/>
      <scheme val="minor"/>
    </font>
    <font>
      <b/>
      <sz val="11"/>
      <name val="Calibri"/>
      <family val="2"/>
      <scheme val="minor"/>
    </font>
    <font>
      <b/>
      <sz val="11"/>
      <name val="Arial"/>
      <family val="2"/>
    </font>
    <font>
      <b/>
      <sz val="9"/>
      <name val="Calibri"/>
      <family val="2"/>
      <scheme val="minor"/>
    </font>
    <font>
      <sz val="8"/>
      <name val="Arial"/>
      <family val="2"/>
    </font>
    <font>
      <sz val="9"/>
      <name val="Calibri"/>
      <family val="2"/>
      <scheme val="minor"/>
    </font>
    <font>
      <b/>
      <vertAlign val="superscript"/>
      <sz val="8"/>
      <name val="Calibri"/>
      <family val="2"/>
      <scheme val="minor"/>
    </font>
    <font>
      <b/>
      <sz val="8"/>
      <name val="Calibri"/>
      <family val="2"/>
      <scheme val="minor"/>
    </font>
    <font>
      <b/>
      <vertAlign val="superscript"/>
      <sz val="9"/>
      <name val="Calibri"/>
      <family val="2"/>
      <scheme val="minor"/>
    </font>
    <font>
      <sz val="9"/>
      <name val="Arial"/>
      <family val="2"/>
    </font>
    <font>
      <b/>
      <sz val="20"/>
      <name val="Calibri"/>
      <family val="2"/>
      <scheme val="minor"/>
    </font>
    <font>
      <b/>
      <sz val="20"/>
      <color theme="9" tint="-0.499984740745262"/>
      <name val="Calibri"/>
      <family val="2"/>
      <scheme val="minor"/>
    </font>
    <font>
      <sz val="10"/>
      <name val="Arial"/>
      <family val="2"/>
    </font>
    <font>
      <b/>
      <sz val="10"/>
      <name val="Arial"/>
      <family val="2"/>
    </font>
    <font>
      <sz val="10"/>
      <name val="Ariel"/>
    </font>
    <font>
      <sz val="9"/>
      <color indexed="81"/>
      <name val="Tahoma"/>
      <family val="2"/>
    </font>
    <font>
      <b/>
      <sz val="9"/>
      <color indexed="81"/>
      <name val="Tahoma"/>
      <family val="2"/>
    </font>
  </fonts>
  <fills count="8">
    <fill>
      <patternFill patternType="none"/>
    </fill>
    <fill>
      <patternFill patternType="gray125"/>
    </fill>
    <fill>
      <patternFill patternType="solid">
        <fgColor theme="9" tint="0.79998168889431442"/>
        <bgColor indexed="64"/>
      </patternFill>
    </fill>
    <fill>
      <patternFill patternType="solid">
        <fgColor rgb="FFF2F8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right style="double">
        <color rgb="FF00808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32" fillId="0" borderId="0"/>
  </cellStyleXfs>
  <cellXfs count="342">
    <xf numFmtId="0" fontId="0" fillId="0" borderId="0" xfId="0"/>
    <xf numFmtId="0" fontId="0" fillId="0" borderId="0" xfId="0" quotePrefix="1" applyAlignment="1">
      <alignment horizontal="left"/>
    </xf>
    <xf numFmtId="164" fontId="0" fillId="0" borderId="0" xfId="0" applyNumberFormat="1"/>
    <xf numFmtId="0" fontId="0" fillId="2" borderId="0" xfId="0" applyFill="1"/>
    <xf numFmtId="0" fontId="3" fillId="2" borderId="1" xfId="1" quotePrefix="1" applyFont="1" applyFill="1" applyBorder="1" applyAlignment="1">
      <alignment vertical="center"/>
    </xf>
    <xf numFmtId="14" fontId="4" fillId="2" borderId="0" xfId="1" applyNumberFormat="1" applyFont="1" applyFill="1"/>
    <xf numFmtId="0" fontId="5" fillId="2" borderId="0" xfId="1" applyFont="1" applyFill="1" applyAlignment="1">
      <alignment horizontal="left" indent="5"/>
    </xf>
    <xf numFmtId="0" fontId="6" fillId="2" borderId="1" xfId="1" applyFont="1" applyFill="1" applyBorder="1"/>
    <xf numFmtId="0" fontId="7" fillId="2" borderId="0" xfId="1" applyFont="1" applyFill="1"/>
    <xf numFmtId="14" fontId="8" fillId="2" borderId="0" xfId="1" quotePrefix="1" applyNumberFormat="1" applyFont="1" applyFill="1" applyAlignment="1">
      <alignment horizontal="left" indent="1"/>
    </xf>
    <xf numFmtId="14" fontId="8" fillId="2" borderId="0" xfId="1" quotePrefix="1" applyNumberFormat="1" applyFont="1" applyFill="1" applyAlignment="1">
      <alignment horizontal="left" vertical="top" indent="1"/>
    </xf>
    <xf numFmtId="0" fontId="9" fillId="2" borderId="0" xfId="0" applyFont="1" applyFill="1"/>
    <xf numFmtId="0" fontId="1" fillId="2" borderId="0" xfId="0" applyFont="1" applyFill="1" applyAlignment="1">
      <alignment horizontal="center"/>
    </xf>
    <xf numFmtId="3" fontId="0" fillId="2" borderId="0" xfId="0" applyNumberFormat="1" applyFill="1"/>
    <xf numFmtId="164" fontId="0" fillId="2" borderId="0" xfId="0" applyNumberFormat="1" applyFill="1"/>
    <xf numFmtId="0" fontId="0" fillId="0" borderId="0" xfId="0" applyAlignment="1">
      <alignment horizontal="left"/>
    </xf>
    <xf numFmtId="0" fontId="3" fillId="2" borderId="0" xfId="1" quotePrefix="1" applyFont="1" applyFill="1" applyAlignment="1">
      <alignment vertical="center"/>
    </xf>
    <xf numFmtId="0" fontId="6" fillId="2" borderId="0" xfId="1" applyFont="1" applyFill="1"/>
    <xf numFmtId="0" fontId="0" fillId="2" borderId="0" xfId="0" applyFill="1" applyProtection="1">
      <protection hidden="1"/>
    </xf>
    <xf numFmtId="0" fontId="0" fillId="0" borderId="0" xfId="0" applyProtection="1">
      <protection hidden="1"/>
    </xf>
    <xf numFmtId="0" fontId="9" fillId="2" borderId="0" xfId="0" applyFont="1" applyFill="1" applyProtection="1">
      <protection hidden="1"/>
    </xf>
    <xf numFmtId="0" fontId="3" fillId="2" borderId="1" xfId="1" quotePrefix="1" applyFont="1" applyFill="1" applyBorder="1" applyAlignment="1" applyProtection="1">
      <alignment vertical="center"/>
      <protection hidden="1"/>
    </xf>
    <xf numFmtId="14" fontId="4" fillId="2" borderId="0" xfId="1" applyNumberFormat="1" applyFont="1" applyFill="1" applyProtection="1">
      <protection hidden="1"/>
    </xf>
    <xf numFmtId="0" fontId="5" fillId="2" borderId="0" xfId="1" applyFont="1" applyFill="1" applyAlignment="1" applyProtection="1">
      <alignment horizontal="left" indent="5"/>
      <protection hidden="1"/>
    </xf>
    <xf numFmtId="0" fontId="6" fillId="2" borderId="1" xfId="1" applyFont="1" applyFill="1" applyBorder="1" applyProtection="1">
      <protection hidden="1"/>
    </xf>
    <xf numFmtId="0" fontId="7" fillId="2" borderId="0" xfId="1" applyFont="1" applyFill="1" applyProtection="1">
      <protection hidden="1"/>
    </xf>
    <xf numFmtId="14" fontId="8" fillId="2" borderId="0" xfId="1" quotePrefix="1" applyNumberFormat="1" applyFont="1" applyFill="1" applyAlignment="1" applyProtection="1">
      <alignment horizontal="left" indent="1"/>
      <protection hidden="1"/>
    </xf>
    <xf numFmtId="14" fontId="8" fillId="2" borderId="0" xfId="1" quotePrefix="1" applyNumberFormat="1" applyFont="1" applyFill="1" applyAlignment="1" applyProtection="1">
      <alignment horizontal="left" vertical="top" indent="1"/>
      <protection hidden="1"/>
    </xf>
    <xf numFmtId="0" fontId="1" fillId="2" borderId="0" xfId="0" applyFont="1" applyFill="1" applyAlignment="1" applyProtection="1">
      <alignment horizontal="center"/>
      <protection hidden="1"/>
    </xf>
    <xf numFmtId="3" fontId="0" fillId="2" borderId="0" xfId="0" applyNumberFormat="1" applyFill="1" applyProtection="1">
      <protection hidden="1"/>
    </xf>
    <xf numFmtId="164" fontId="0" fillId="2" borderId="0" xfId="0" applyNumberFormat="1" applyFill="1" applyProtection="1">
      <protection hidden="1"/>
    </xf>
    <xf numFmtId="0" fontId="12" fillId="2" borderId="0" xfId="0" applyFont="1" applyFill="1"/>
    <xf numFmtId="0" fontId="14" fillId="0" borderId="0" xfId="0" applyFont="1"/>
    <xf numFmtId="0" fontId="14" fillId="0" borderId="0" xfId="0" quotePrefix="1" applyFont="1" applyAlignment="1">
      <alignment horizontal="left"/>
    </xf>
    <xf numFmtId="0" fontId="15" fillId="2" borderId="0" xfId="0" applyFont="1" applyFill="1" applyProtection="1">
      <protection hidden="1"/>
    </xf>
    <xf numFmtId="0" fontId="9" fillId="2" borderId="0" xfId="0" quotePrefix="1" applyFont="1" applyFill="1" applyAlignment="1" applyProtection="1">
      <alignment horizontal="left"/>
      <protection hidden="1"/>
    </xf>
    <xf numFmtId="0" fontId="17" fillId="2" borderId="0" xfId="0" quotePrefix="1" applyFont="1" applyFill="1" applyAlignment="1" applyProtection="1">
      <alignment horizontal="right"/>
      <protection hidden="1"/>
    </xf>
    <xf numFmtId="0" fontId="18" fillId="0" borderId="3" xfId="0" applyFont="1" applyBorder="1" applyAlignment="1">
      <alignment horizontal="center"/>
    </xf>
    <xf numFmtId="0" fontId="18" fillId="4" borderId="5" xfId="0" quotePrefix="1" applyFont="1" applyFill="1" applyBorder="1" applyAlignment="1">
      <alignment horizontal="left"/>
    </xf>
    <xf numFmtId="0" fontId="18" fillId="4" borderId="0" xfId="0" applyFont="1" applyFill="1" applyAlignment="1">
      <alignment horizontal="left" indent="1"/>
    </xf>
    <xf numFmtId="3" fontId="18" fillId="4" borderId="0" xfId="0" applyNumberFormat="1" applyFont="1" applyFill="1" applyAlignment="1">
      <alignment horizontal="right"/>
    </xf>
    <xf numFmtId="3" fontId="18" fillId="4" borderId="6" xfId="0" applyNumberFormat="1" applyFont="1" applyFill="1" applyBorder="1" applyAlignment="1">
      <alignment horizontal="right"/>
    </xf>
    <xf numFmtId="0" fontId="18" fillId="0" borderId="5" xfId="0" quotePrefix="1" applyFont="1" applyBorder="1" applyAlignment="1">
      <alignment horizontal="left" indent="1"/>
    </xf>
    <xf numFmtId="0" fontId="18" fillId="0" borderId="0" xfId="0" applyFont="1" applyAlignment="1">
      <alignment horizontal="left" indent="1"/>
    </xf>
    <xf numFmtId="3" fontId="18" fillId="0" borderId="0" xfId="0" applyNumberFormat="1" applyFont="1" applyAlignment="1">
      <alignment horizontal="right"/>
    </xf>
    <xf numFmtId="3" fontId="18" fillId="0" borderId="6" xfId="0" applyNumberFormat="1" applyFont="1" applyBorder="1" applyAlignment="1">
      <alignment horizontal="right"/>
    </xf>
    <xf numFmtId="0" fontId="18" fillId="4" borderId="5" xfId="0" quotePrefix="1" applyFont="1" applyFill="1" applyBorder="1" applyAlignment="1">
      <alignment horizontal="left" indent="1"/>
    </xf>
    <xf numFmtId="0" fontId="18" fillId="0" borderId="5" xfId="0" applyFont="1" applyBorder="1" applyAlignment="1">
      <alignment horizontal="left" indent="1"/>
    </xf>
    <xf numFmtId="0" fontId="18" fillId="0" borderId="5" xfId="0" quotePrefix="1" applyFont="1" applyBorder="1" applyAlignment="1">
      <alignment horizontal="left"/>
    </xf>
    <xf numFmtId="0" fontId="18" fillId="0" borderId="0" xfId="0" applyFont="1" applyAlignment="1">
      <alignment horizontal="center"/>
    </xf>
    <xf numFmtId="0" fontId="18" fillId="0" borderId="6" xfId="0" applyFont="1" applyBorder="1" applyAlignment="1">
      <alignment horizontal="center"/>
    </xf>
    <xf numFmtId="0" fontId="18" fillId="4" borderId="5" xfId="0" quotePrefix="1" applyFont="1" applyFill="1" applyBorder="1" applyAlignment="1">
      <alignment horizontal="center"/>
    </xf>
    <xf numFmtId="0" fontId="18" fillId="4" borderId="0" xfId="0" applyFont="1" applyFill="1" applyAlignment="1">
      <alignment horizontal="center"/>
    </xf>
    <xf numFmtId="0" fontId="18" fillId="4" borderId="7" xfId="0" applyFont="1" applyFill="1" applyBorder="1" applyAlignment="1">
      <alignment horizontal="center"/>
    </xf>
    <xf numFmtId="0" fontId="18" fillId="4" borderId="8" xfId="0" applyFont="1" applyFill="1" applyBorder="1" applyAlignment="1">
      <alignment horizontal="center"/>
    </xf>
    <xf numFmtId="3" fontId="18" fillId="4" borderId="8" xfId="0" applyNumberFormat="1" applyFont="1" applyFill="1" applyBorder="1" applyAlignment="1">
      <alignment horizontal="right"/>
    </xf>
    <xf numFmtId="3" fontId="18" fillId="4" borderId="9" xfId="0" applyNumberFormat="1" applyFont="1" applyFill="1" applyBorder="1" applyAlignment="1">
      <alignment horizontal="right"/>
    </xf>
    <xf numFmtId="0" fontId="1" fillId="4" borderId="5" xfId="0" applyFont="1" applyFill="1" applyBorder="1" applyAlignment="1">
      <alignment horizontal="left"/>
    </xf>
    <xf numFmtId="0" fontId="18" fillId="4" borderId="0" xfId="0" quotePrefix="1" applyFont="1" applyFill="1" applyAlignment="1">
      <alignment horizontal="left"/>
    </xf>
    <xf numFmtId="0" fontId="18" fillId="0" borderId="0" xfId="0" applyFont="1" applyAlignment="1">
      <alignment horizontal="left"/>
    </xf>
    <xf numFmtId="0" fontId="18" fillId="4" borderId="5" xfId="0" applyFont="1" applyFill="1" applyBorder="1" applyAlignment="1">
      <alignment horizontal="left" indent="1"/>
    </xf>
    <xf numFmtId="0" fontId="18" fillId="4" borderId="0" xfId="0" applyFont="1" applyFill="1" applyAlignment="1">
      <alignment horizontal="left"/>
    </xf>
    <xf numFmtId="0" fontId="18" fillId="4" borderId="5" xfId="0" applyFont="1" applyFill="1" applyBorder="1" applyAlignment="1">
      <alignment horizontal="left" indent="2"/>
    </xf>
    <xf numFmtId="0" fontId="18" fillId="0" borderId="5" xfId="0" applyFont="1" applyBorder="1" applyAlignment="1">
      <alignment horizontal="left" indent="2"/>
    </xf>
    <xf numFmtId="0" fontId="1" fillId="0" borderId="5" xfId="0" applyFont="1" applyBorder="1" applyAlignment="1">
      <alignment horizontal="center"/>
    </xf>
    <xf numFmtId="0" fontId="18" fillId="0" borderId="7" xfId="0" applyFont="1" applyBorder="1" applyAlignment="1">
      <alignment horizontal="left" indent="1"/>
    </xf>
    <xf numFmtId="0" fontId="18" fillId="0" borderId="8" xfId="0" applyFont="1" applyBorder="1" applyAlignment="1">
      <alignment horizontal="center"/>
    </xf>
    <xf numFmtId="3" fontId="18" fillId="0" borderId="8" xfId="0" applyNumberFormat="1" applyFont="1" applyBorder="1" applyAlignment="1">
      <alignment horizontal="right"/>
    </xf>
    <xf numFmtId="3" fontId="18" fillId="0" borderId="9" xfId="0" applyNumberFormat="1" applyFont="1" applyBorder="1" applyAlignment="1">
      <alignment horizontal="right"/>
    </xf>
    <xf numFmtId="3" fontId="18" fillId="0" borderId="0" xfId="0" applyNumberFormat="1" applyFont="1" applyAlignment="1">
      <alignment horizontal="center"/>
    </xf>
    <xf numFmtId="0" fontId="18" fillId="4" borderId="5" xfId="0" applyFont="1" applyFill="1" applyBorder="1" applyAlignment="1">
      <alignment horizontal="left"/>
    </xf>
    <xf numFmtId="3" fontId="18" fillId="0" borderId="0" xfId="0" applyNumberFormat="1" applyFont="1"/>
    <xf numFmtId="3" fontId="18" fillId="0" borderId="6" xfId="0" applyNumberFormat="1" applyFont="1" applyBorder="1"/>
    <xf numFmtId="3" fontId="18" fillId="4" borderId="8" xfId="0" applyNumberFormat="1" applyFont="1" applyFill="1" applyBorder="1"/>
    <xf numFmtId="3" fontId="18" fillId="4" borderId="9" xfId="0" applyNumberFormat="1" applyFont="1" applyFill="1" applyBorder="1"/>
    <xf numFmtId="0" fontId="20" fillId="0" borderId="0" xfId="0" applyFont="1"/>
    <xf numFmtId="3" fontId="18" fillId="0" borderId="3" xfId="0" applyNumberFormat="1" applyFont="1" applyBorder="1"/>
    <xf numFmtId="0" fontId="1" fillId="0" borderId="0" xfId="0" applyFont="1" applyAlignment="1">
      <alignment horizontal="center"/>
    </xf>
    <xf numFmtId="3" fontId="18" fillId="0" borderId="3" xfId="0" applyNumberFormat="1" applyFont="1" applyBorder="1" applyAlignment="1">
      <alignment horizontal="center"/>
    </xf>
    <xf numFmtId="0" fontId="18" fillId="4" borderId="7" xfId="0" quotePrefix="1" applyFont="1" applyFill="1" applyBorder="1" applyAlignment="1">
      <alignment horizontal="left" indent="1"/>
    </xf>
    <xf numFmtId="164" fontId="18" fillId="0" borderId="0" xfId="0" applyNumberFormat="1" applyFont="1" applyAlignment="1">
      <alignment horizontal="center"/>
    </xf>
    <xf numFmtId="164" fontId="18" fillId="0" borderId="6" xfId="0" applyNumberFormat="1" applyFont="1" applyBorder="1" applyAlignment="1">
      <alignment horizontal="center"/>
    </xf>
    <xf numFmtId="3" fontId="18" fillId="4" borderId="0" xfId="0" applyNumberFormat="1" applyFont="1" applyFill="1" applyAlignment="1">
      <alignment horizontal="center"/>
    </xf>
    <xf numFmtId="3" fontId="18" fillId="4" borderId="8" xfId="0" applyNumberFormat="1" applyFont="1" applyFill="1" applyBorder="1" applyAlignment="1">
      <alignment horizontal="center"/>
    </xf>
    <xf numFmtId="0" fontId="18" fillId="0" borderId="0" xfId="0" applyFont="1"/>
    <xf numFmtId="3" fontId="21" fillId="5" borderId="0" xfId="0" applyNumberFormat="1" applyFont="1" applyFill="1" applyAlignment="1">
      <alignment horizontal="center" vertical="center"/>
    </xf>
    <xf numFmtId="3" fontId="21" fillId="5" borderId="0" xfId="0" quotePrefix="1" applyNumberFormat="1" applyFont="1" applyFill="1" applyAlignment="1">
      <alignment horizontal="center" vertical="center"/>
    </xf>
    <xf numFmtId="0" fontId="22" fillId="5" borderId="0" xfId="0" applyFont="1" applyFill="1" applyAlignment="1">
      <alignment vertical="center"/>
    </xf>
    <xf numFmtId="3" fontId="18" fillId="5" borderId="3" xfId="0" applyNumberFormat="1" applyFont="1" applyFill="1" applyBorder="1" applyAlignment="1">
      <alignment horizontal="right"/>
    </xf>
    <xf numFmtId="3" fontId="18" fillId="5" borderId="4" xfId="0" applyNumberFormat="1" applyFont="1" applyFill="1" applyBorder="1" applyAlignment="1">
      <alignment horizontal="right"/>
    </xf>
    <xf numFmtId="0" fontId="24" fillId="0" borderId="0" xfId="0" applyFont="1"/>
    <xf numFmtId="0" fontId="25" fillId="5" borderId="5" xfId="0" quotePrefix="1" applyFont="1" applyFill="1" applyBorder="1" applyAlignment="1">
      <alignment horizontal="left"/>
    </xf>
    <xf numFmtId="0" fontId="25" fillId="5" borderId="0" xfId="0" applyFont="1" applyFill="1" applyAlignment="1">
      <alignment horizontal="left" indent="1"/>
    </xf>
    <xf numFmtId="3" fontId="18" fillId="5" borderId="0" xfId="0" applyNumberFormat="1" applyFont="1" applyFill="1"/>
    <xf numFmtId="3" fontId="18" fillId="5" borderId="6" xfId="0" applyNumberFormat="1" applyFont="1" applyFill="1" applyBorder="1"/>
    <xf numFmtId="0" fontId="25" fillId="6" borderId="5" xfId="0" quotePrefix="1" applyFont="1" applyFill="1" applyBorder="1" applyAlignment="1">
      <alignment horizontal="center"/>
    </xf>
    <xf numFmtId="0" fontId="25" fillId="6" borderId="0" xfId="0" applyFont="1" applyFill="1" applyAlignment="1">
      <alignment horizontal="center"/>
    </xf>
    <xf numFmtId="3" fontId="18" fillId="6" borderId="0" xfId="0" applyNumberFormat="1" applyFont="1" applyFill="1"/>
    <xf numFmtId="3" fontId="18" fillId="6" borderId="6" xfId="0" applyNumberFormat="1" applyFont="1" applyFill="1" applyBorder="1"/>
    <xf numFmtId="0" fontId="25" fillId="5" borderId="5" xfId="0" applyFont="1" applyFill="1" applyBorder="1" applyAlignment="1">
      <alignment horizontal="center"/>
    </xf>
    <xf numFmtId="0" fontId="25" fillId="5" borderId="0" xfId="0" applyFont="1" applyFill="1" applyAlignment="1">
      <alignment horizontal="center"/>
    </xf>
    <xf numFmtId="0" fontId="25" fillId="6" borderId="7" xfId="0" applyFont="1" applyFill="1" applyBorder="1" applyAlignment="1">
      <alignment horizontal="center"/>
    </xf>
    <xf numFmtId="0" fontId="25" fillId="6" borderId="8" xfId="0" applyFont="1" applyFill="1" applyBorder="1" applyAlignment="1">
      <alignment horizontal="center"/>
    </xf>
    <xf numFmtId="3" fontId="18" fillId="6" borderId="8" xfId="0" applyNumberFormat="1" applyFont="1" applyFill="1" applyBorder="1"/>
    <xf numFmtId="3" fontId="18" fillId="6" borderId="9" xfId="0" applyNumberFormat="1" applyFont="1" applyFill="1" applyBorder="1"/>
    <xf numFmtId="3" fontId="18" fillId="5" borderId="3" xfId="0" applyNumberFormat="1" applyFont="1" applyFill="1" applyBorder="1"/>
    <xf numFmtId="3" fontId="18" fillId="5" borderId="4" xfId="0" applyNumberFormat="1" applyFont="1" applyFill="1" applyBorder="1"/>
    <xf numFmtId="0" fontId="25" fillId="6" borderId="5" xfId="0" quotePrefix="1" applyFont="1" applyFill="1" applyBorder="1" applyAlignment="1">
      <alignment horizontal="left" indent="1"/>
    </xf>
    <xf numFmtId="0" fontId="25" fillId="6" borderId="0" xfId="0" applyFont="1" applyFill="1" applyAlignment="1">
      <alignment horizontal="left"/>
    </xf>
    <xf numFmtId="0" fontId="25" fillId="5" borderId="5" xfId="0" applyFont="1" applyFill="1" applyBorder="1" applyAlignment="1">
      <alignment horizontal="left" indent="1"/>
    </xf>
    <xf numFmtId="0" fontId="25" fillId="5" borderId="0" xfId="0" applyFont="1" applyFill="1" applyAlignment="1">
      <alignment horizontal="left"/>
    </xf>
    <xf numFmtId="0" fontId="25" fillId="6" borderId="5" xfId="0" applyFont="1" applyFill="1" applyBorder="1" applyAlignment="1">
      <alignment horizontal="left" indent="1"/>
    </xf>
    <xf numFmtId="0" fontId="25" fillId="5" borderId="5" xfId="0" quotePrefix="1" applyFont="1" applyFill="1" applyBorder="1" applyAlignment="1">
      <alignment horizontal="left" indent="1"/>
    </xf>
    <xf numFmtId="3" fontId="18" fillId="5" borderId="0" xfId="0" applyNumberFormat="1" applyFont="1" applyFill="1" applyAlignment="1">
      <alignment horizontal="right"/>
    </xf>
    <xf numFmtId="3" fontId="18" fillId="5" borderId="6" xfId="0" applyNumberFormat="1" applyFont="1" applyFill="1" applyBorder="1" applyAlignment="1">
      <alignment horizontal="right"/>
    </xf>
    <xf numFmtId="0" fontId="23" fillId="5" borderId="5" xfId="0" quotePrefix="1" applyFont="1" applyFill="1" applyBorder="1" applyAlignment="1">
      <alignment horizontal="left"/>
    </xf>
    <xf numFmtId="0" fontId="25" fillId="6" borderId="5" xfId="0" applyFont="1" applyFill="1" applyBorder="1" applyAlignment="1">
      <alignment horizontal="left" indent="2"/>
    </xf>
    <xf numFmtId="0" fontId="25" fillId="5" borderId="5" xfId="0" applyFont="1" applyFill="1" applyBorder="1" applyAlignment="1">
      <alignment horizontal="left" indent="2"/>
    </xf>
    <xf numFmtId="0" fontId="23" fillId="5" borderId="5" xfId="0" applyFont="1" applyFill="1" applyBorder="1" applyAlignment="1">
      <alignment horizontal="center"/>
    </xf>
    <xf numFmtId="3" fontId="18" fillId="5" borderId="8" xfId="0" applyNumberFormat="1" applyFont="1" applyFill="1" applyBorder="1"/>
    <xf numFmtId="3" fontId="18" fillId="5" borderId="9" xfId="0" applyNumberFormat="1" applyFont="1" applyFill="1" applyBorder="1"/>
    <xf numFmtId="0" fontId="25" fillId="6" borderId="5" xfId="0" applyFont="1" applyFill="1" applyBorder="1" applyAlignment="1">
      <alignment horizontal="left"/>
    </xf>
    <xf numFmtId="0" fontId="18" fillId="5" borderId="8" xfId="0" applyFont="1" applyFill="1" applyBorder="1"/>
    <xf numFmtId="0" fontId="18" fillId="5" borderId="9" xfId="0" applyFont="1" applyFill="1" applyBorder="1"/>
    <xf numFmtId="3" fontId="18" fillId="6" borderId="3" xfId="0" applyNumberFormat="1" applyFont="1" applyFill="1" applyBorder="1" applyAlignment="1">
      <alignment horizontal="right"/>
    </xf>
    <xf numFmtId="3" fontId="18" fillId="6" borderId="4" xfId="0" applyNumberFormat="1" applyFont="1" applyFill="1" applyBorder="1" applyAlignment="1">
      <alignment horizontal="right"/>
    </xf>
    <xf numFmtId="0" fontId="23" fillId="5" borderId="5" xfId="0" applyFont="1" applyFill="1" applyBorder="1" applyAlignment="1">
      <alignment horizontal="left"/>
    </xf>
    <xf numFmtId="0" fontId="25" fillId="6" borderId="7" xfId="0" quotePrefix="1" applyFont="1" applyFill="1" applyBorder="1" applyAlignment="1">
      <alignment horizontal="left" indent="1"/>
    </xf>
    <xf numFmtId="3" fontId="18" fillId="6" borderId="0" xfId="0" applyNumberFormat="1" applyFont="1" applyFill="1" applyAlignment="1">
      <alignment horizontal="center"/>
    </xf>
    <xf numFmtId="3" fontId="18" fillId="6" borderId="6" xfId="0" applyNumberFormat="1" applyFont="1" applyFill="1" applyBorder="1" applyAlignment="1">
      <alignment horizontal="center"/>
    </xf>
    <xf numFmtId="3" fontId="18" fillId="5" borderId="0" xfId="0" applyNumberFormat="1" applyFont="1" applyFill="1" applyAlignment="1">
      <alignment horizontal="center"/>
    </xf>
    <xf numFmtId="3" fontId="18" fillId="5" borderId="6" xfId="0" applyNumberFormat="1" applyFont="1" applyFill="1" applyBorder="1" applyAlignment="1">
      <alignment horizontal="center"/>
    </xf>
    <xf numFmtId="3" fontId="18" fillId="6" borderId="8" xfId="0" applyNumberFormat="1" applyFont="1" applyFill="1" applyBorder="1" applyAlignment="1">
      <alignment horizontal="center"/>
    </xf>
    <xf numFmtId="3" fontId="18" fillId="6" borderId="9" xfId="0" applyNumberFormat="1" applyFont="1" applyFill="1" applyBorder="1" applyAlignment="1">
      <alignment horizontal="center"/>
    </xf>
    <xf numFmtId="0" fontId="25" fillId="5" borderId="0" xfId="0" applyFont="1" applyFill="1"/>
    <xf numFmtId="0" fontId="24" fillId="0" borderId="0" xfId="0" applyFont="1" applyAlignment="1">
      <alignment horizontal="left"/>
    </xf>
    <xf numFmtId="0" fontId="24" fillId="0" borderId="0" xfId="0" quotePrefix="1" applyFont="1" applyAlignment="1">
      <alignment horizontal="left"/>
    </xf>
    <xf numFmtId="0" fontId="29" fillId="5" borderId="0" xfId="0" applyFont="1" applyFill="1" applyAlignment="1">
      <alignment horizontal="left"/>
    </xf>
    <xf numFmtId="0" fontId="29" fillId="5" borderId="0" xfId="0" quotePrefix="1" applyFont="1" applyFill="1" applyAlignment="1">
      <alignment horizontal="left"/>
    </xf>
    <xf numFmtId="0" fontId="1" fillId="0" borderId="0" xfId="0" applyFont="1" applyAlignment="1">
      <alignment horizontal="center" vertical="center"/>
    </xf>
    <xf numFmtId="0" fontId="23" fillId="5" borderId="0" xfId="0" applyFont="1" applyFill="1" applyAlignment="1">
      <alignment horizontal="left"/>
    </xf>
    <xf numFmtId="0" fontId="0" fillId="0" borderId="10" xfId="0" applyBorder="1"/>
    <xf numFmtId="0" fontId="0" fillId="0" borderId="8" xfId="0" applyBorder="1"/>
    <xf numFmtId="0" fontId="0" fillId="0" borderId="4" xfId="0" applyBorder="1"/>
    <xf numFmtId="0" fontId="23" fillId="5" borderId="0" xfId="0" quotePrefix="1" applyFont="1" applyFill="1" applyAlignment="1">
      <alignment horizontal="left"/>
    </xf>
    <xf numFmtId="0" fontId="25" fillId="5" borderId="0" xfId="0" quotePrefix="1" applyFont="1" applyFill="1" applyAlignment="1">
      <alignment horizontal="left"/>
    </xf>
    <xf numFmtId="0" fontId="25" fillId="6" borderId="0" xfId="0" quotePrefix="1" applyFont="1" applyFill="1" applyAlignment="1">
      <alignment horizontal="center"/>
    </xf>
    <xf numFmtId="0" fontId="25" fillId="6" borderId="0" xfId="0" quotePrefix="1" applyFont="1" applyFill="1" applyAlignment="1">
      <alignment horizontal="left" indent="1"/>
    </xf>
    <xf numFmtId="0" fontId="25" fillId="6" borderId="0" xfId="0" applyFont="1" applyFill="1" applyAlignment="1">
      <alignment horizontal="left" indent="1"/>
    </xf>
    <xf numFmtId="0" fontId="25" fillId="5" borderId="0" xfId="0" quotePrefix="1" applyFont="1" applyFill="1" applyAlignment="1">
      <alignment horizontal="left" indent="1"/>
    </xf>
    <xf numFmtId="0" fontId="25" fillId="6" borderId="0" xfId="0" applyFont="1" applyFill="1" applyAlignment="1">
      <alignment horizontal="left" indent="2"/>
    </xf>
    <xf numFmtId="0" fontId="25" fillId="5" borderId="0" xfId="0" applyFont="1" applyFill="1" applyAlignment="1">
      <alignment horizontal="left" indent="2"/>
    </xf>
    <xf numFmtId="0" fontId="23" fillId="5" borderId="0" xfId="0" applyFont="1" applyFill="1" applyAlignment="1">
      <alignment horizontal="center"/>
    </xf>
    <xf numFmtId="0" fontId="25" fillId="6" borderId="8" xfId="0" quotePrefix="1" applyFont="1" applyFill="1" applyBorder="1" applyAlignment="1">
      <alignment horizontal="left" indent="1"/>
    </xf>
    <xf numFmtId="3" fontId="21" fillId="5" borderId="8" xfId="0" applyNumberFormat="1" applyFont="1" applyFill="1" applyBorder="1" applyAlignment="1">
      <alignment horizontal="center" vertical="center"/>
    </xf>
    <xf numFmtId="3" fontId="21" fillId="5" borderId="8" xfId="0" quotePrefix="1" applyNumberFormat="1" applyFont="1" applyFill="1" applyBorder="1" applyAlignment="1">
      <alignment horizontal="center" vertical="center"/>
    </xf>
    <xf numFmtId="0" fontId="18" fillId="4" borderId="2" xfId="0" applyFont="1" applyFill="1" applyBorder="1" applyAlignment="1">
      <alignment horizontal="left"/>
    </xf>
    <xf numFmtId="0" fontId="18" fillId="4" borderId="3" xfId="0" applyFont="1" applyFill="1" applyBorder="1" applyAlignment="1">
      <alignment horizontal="center"/>
    </xf>
    <xf numFmtId="3" fontId="18" fillId="4" borderId="3" xfId="0" applyNumberFormat="1" applyFont="1" applyFill="1" applyBorder="1" applyAlignment="1">
      <alignment horizontal="right"/>
    </xf>
    <xf numFmtId="0" fontId="30" fillId="2" borderId="0" xfId="0" quotePrefix="1" applyFont="1" applyFill="1" applyAlignment="1">
      <alignment horizontal="left"/>
    </xf>
    <xf numFmtId="0" fontId="21" fillId="2" borderId="0" xfId="0" applyFont="1" applyFill="1"/>
    <xf numFmtId="3" fontId="0" fillId="0" borderId="0" xfId="0" applyNumberFormat="1"/>
    <xf numFmtId="0" fontId="1" fillId="4" borderId="5" xfId="0" quotePrefix="1" applyFont="1" applyFill="1" applyBorder="1" applyAlignment="1">
      <alignment horizontal="left"/>
    </xf>
    <xf numFmtId="0" fontId="1" fillId="4" borderId="0" xfId="0" applyFont="1" applyFill="1" applyAlignment="1">
      <alignment horizontal="left"/>
    </xf>
    <xf numFmtId="0" fontId="1" fillId="0" borderId="2" xfId="0" quotePrefix="1" applyFont="1" applyBorder="1" applyAlignment="1">
      <alignment horizontal="left"/>
    </xf>
    <xf numFmtId="0" fontId="1" fillId="0" borderId="3" xfId="0" applyFont="1" applyBorder="1" applyAlignment="1">
      <alignment horizontal="left"/>
    </xf>
    <xf numFmtId="0" fontId="1" fillId="0" borderId="5" xfId="0" quotePrefix="1" applyFont="1" applyBorder="1" applyAlignment="1">
      <alignment horizontal="left"/>
    </xf>
    <xf numFmtId="0" fontId="1" fillId="0" borderId="0" xfId="0" applyFont="1" applyAlignment="1">
      <alignment horizontal="left"/>
    </xf>
    <xf numFmtId="0" fontId="1" fillId="0" borderId="5" xfId="0" applyFont="1" applyBorder="1" applyAlignment="1">
      <alignment horizontal="left"/>
    </xf>
    <xf numFmtId="0" fontId="18" fillId="0" borderId="5" xfId="0" applyFont="1" applyBorder="1" applyAlignment="1">
      <alignment horizontal="center"/>
    </xf>
    <xf numFmtId="0" fontId="1" fillId="4" borderId="7" xfId="0" quotePrefix="1" applyFont="1" applyFill="1" applyBorder="1" applyAlignment="1">
      <alignment horizontal="left"/>
    </xf>
    <xf numFmtId="0" fontId="1" fillId="4" borderId="8" xfId="0" applyFont="1" applyFill="1" applyBorder="1" applyAlignment="1">
      <alignment horizontal="left"/>
    </xf>
    <xf numFmtId="0" fontId="18" fillId="5" borderId="5" xfId="0" quotePrefix="1" applyFont="1" applyFill="1" applyBorder="1" applyAlignment="1">
      <alignment horizontal="left" indent="1"/>
    </xf>
    <xf numFmtId="0" fontId="18" fillId="5" borderId="0" xfId="0" applyFont="1" applyFill="1" applyAlignment="1">
      <alignment horizontal="left" indent="1"/>
    </xf>
    <xf numFmtId="0" fontId="25" fillId="5" borderId="0" xfId="0" applyFont="1" applyFill="1" applyAlignment="1">
      <alignment horizontal="right"/>
    </xf>
    <xf numFmtId="0" fontId="18" fillId="0" borderId="4" xfId="0" applyFont="1" applyBorder="1" applyAlignment="1">
      <alignment horizontal="center"/>
    </xf>
    <xf numFmtId="0" fontId="18" fillId="5" borderId="0" xfId="0" applyFont="1" applyFill="1" applyAlignment="1">
      <alignment horizontal="center"/>
    </xf>
    <xf numFmtId="0" fontId="18" fillId="4" borderId="5" xfId="0" applyFont="1" applyFill="1" applyBorder="1"/>
    <xf numFmtId="0" fontId="20" fillId="0" borderId="5" xfId="0" applyFont="1" applyBorder="1"/>
    <xf numFmtId="3" fontId="18" fillId="0" borderId="4" xfId="0" applyNumberFormat="1" applyFont="1" applyBorder="1"/>
    <xf numFmtId="0" fontId="1" fillId="0" borderId="6" xfId="0" applyFont="1" applyBorder="1" applyAlignment="1">
      <alignment horizontal="center"/>
    </xf>
    <xf numFmtId="3" fontId="18" fillId="0" borderId="4" xfId="0" applyNumberFormat="1" applyFont="1" applyBorder="1" applyAlignment="1">
      <alignment horizontal="center"/>
    </xf>
    <xf numFmtId="0" fontId="18" fillId="0" borderId="0" xfId="0" applyFont="1" applyAlignment="1">
      <alignment horizontal="right"/>
    </xf>
    <xf numFmtId="0" fontId="18" fillId="0" borderId="6" xfId="0" applyFont="1" applyBorder="1" applyAlignment="1">
      <alignment horizontal="right"/>
    </xf>
    <xf numFmtId="164" fontId="18" fillId="0" borderId="0" xfId="0" applyNumberFormat="1" applyFont="1"/>
    <xf numFmtId="0" fontId="18"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8" fillId="0" borderId="5" xfId="0" applyFont="1" applyBorder="1" applyAlignment="1">
      <alignment horizontal="left"/>
    </xf>
    <xf numFmtId="0" fontId="18" fillId="5" borderId="0" xfId="0" applyFont="1" applyFill="1"/>
    <xf numFmtId="0" fontId="1" fillId="6" borderId="2" xfId="0" quotePrefix="1" applyFont="1" applyFill="1" applyBorder="1" applyAlignment="1">
      <alignment horizontal="left"/>
    </xf>
    <xf numFmtId="0" fontId="1" fillId="6" borderId="3" xfId="0" applyFont="1" applyFill="1" applyBorder="1" applyAlignment="1">
      <alignment horizontal="left"/>
    </xf>
    <xf numFmtId="0" fontId="1" fillId="6" borderId="5" xfId="0" quotePrefix="1" applyFont="1" applyFill="1" applyBorder="1" applyAlignment="1">
      <alignment horizontal="left"/>
    </xf>
    <xf numFmtId="0" fontId="1" fillId="6" borderId="0" xfId="0" applyFont="1" applyFill="1" applyAlignment="1">
      <alignment horizontal="left"/>
    </xf>
    <xf numFmtId="3" fontId="18" fillId="6" borderId="0" xfId="0" applyNumberFormat="1" applyFont="1" applyFill="1" applyAlignment="1">
      <alignment horizontal="right"/>
    </xf>
    <xf numFmtId="0" fontId="18" fillId="0" borderId="0" xfId="0" applyFont="1" applyAlignment="1">
      <alignment vertical="center"/>
    </xf>
    <xf numFmtId="0" fontId="18" fillId="6" borderId="3" xfId="0" applyFont="1" applyFill="1" applyBorder="1"/>
    <xf numFmtId="0" fontId="18" fillId="6" borderId="4" xfId="0" applyFont="1" applyFill="1" applyBorder="1"/>
    <xf numFmtId="0" fontId="18" fillId="5" borderId="3" xfId="0" applyFont="1" applyFill="1" applyBorder="1"/>
    <xf numFmtId="3" fontId="18" fillId="6" borderId="6" xfId="0" applyNumberFormat="1" applyFont="1" applyFill="1" applyBorder="1" applyAlignment="1">
      <alignment horizontal="right"/>
    </xf>
    <xf numFmtId="0" fontId="25" fillId="6" borderId="7" xfId="0" applyFont="1" applyFill="1" applyBorder="1" applyAlignment="1">
      <alignment horizontal="left" indent="1"/>
    </xf>
    <xf numFmtId="0" fontId="25" fillId="0" borderId="0" xfId="0" applyFont="1" applyAlignment="1">
      <alignment vertical="center"/>
    </xf>
    <xf numFmtId="1" fontId="0" fillId="0" borderId="0" xfId="0" applyNumberFormat="1"/>
    <xf numFmtId="1" fontId="24" fillId="0" borderId="0" xfId="0" applyNumberFormat="1" applyFont="1"/>
    <xf numFmtId="0" fontId="18" fillId="5" borderId="10" xfId="0" applyFont="1" applyFill="1" applyBorder="1"/>
    <xf numFmtId="0" fontId="1" fillId="6" borderId="2" xfId="0" applyFont="1" applyFill="1" applyBorder="1" applyAlignment="1">
      <alignment horizontal="left"/>
    </xf>
    <xf numFmtId="3" fontId="18" fillId="5" borderId="10" xfId="0" applyNumberFormat="1" applyFont="1" applyFill="1" applyBorder="1"/>
    <xf numFmtId="0" fontId="25" fillId="0" borderId="3" xfId="0" applyFont="1" applyBorder="1" applyAlignment="1">
      <alignment vertical="center"/>
    </xf>
    <xf numFmtId="0" fontId="1" fillId="5" borderId="0" xfId="0" applyFont="1" applyFill="1" applyAlignment="1">
      <alignment horizontal="left"/>
    </xf>
    <xf numFmtId="0" fontId="24" fillId="5" borderId="0" xfId="0" applyFont="1" applyFill="1"/>
    <xf numFmtId="0" fontId="1" fillId="5" borderId="5" xfId="0" quotePrefix="1" applyFont="1" applyFill="1" applyBorder="1" applyAlignment="1">
      <alignment horizontal="left"/>
    </xf>
    <xf numFmtId="0" fontId="18" fillId="5" borderId="5" xfId="0" applyFont="1" applyFill="1" applyBorder="1" applyAlignment="1">
      <alignment horizontal="left" indent="1"/>
    </xf>
    <xf numFmtId="0" fontId="25" fillId="4" borderId="0" xfId="0" applyFont="1" applyFill="1" applyAlignment="1">
      <alignment vertical="center"/>
    </xf>
    <xf numFmtId="0" fontId="25" fillId="4" borderId="5" xfId="0" applyFont="1" applyFill="1" applyBorder="1" applyAlignment="1">
      <alignment horizontal="left" indent="1"/>
    </xf>
    <xf numFmtId="0" fontId="25" fillId="4" borderId="0" xfId="0" applyFont="1" applyFill="1" applyAlignment="1">
      <alignment horizontal="center"/>
    </xf>
    <xf numFmtId="0" fontId="25" fillId="4" borderId="7" xfId="0" applyFont="1" applyFill="1" applyBorder="1" applyAlignment="1">
      <alignment horizontal="left" indent="1"/>
    </xf>
    <xf numFmtId="0" fontId="25" fillId="4" borderId="8" xfId="0" applyFont="1" applyFill="1" applyBorder="1" applyAlignment="1">
      <alignment horizontal="center"/>
    </xf>
    <xf numFmtId="0" fontId="25" fillId="4" borderId="8" xfId="0" applyFont="1" applyFill="1" applyBorder="1" applyAlignment="1">
      <alignment vertical="center"/>
    </xf>
    <xf numFmtId="0" fontId="24" fillId="0" borderId="0" xfId="0" applyFont="1" applyAlignment="1">
      <alignment vertical="center"/>
    </xf>
    <xf numFmtId="0" fontId="1" fillId="4" borderId="2" xfId="0" quotePrefix="1" applyFont="1" applyFill="1" applyBorder="1" applyAlignment="1">
      <alignment horizontal="left"/>
    </xf>
    <xf numFmtId="0" fontId="1" fillId="4" borderId="3" xfId="0" applyFont="1" applyFill="1" applyBorder="1" applyAlignment="1">
      <alignment horizontal="left"/>
    </xf>
    <xf numFmtId="3" fontId="1" fillId="4" borderId="0" xfId="0" applyNumberFormat="1" applyFont="1" applyFill="1" applyAlignment="1">
      <alignment horizontal="right"/>
    </xf>
    <xf numFmtId="3" fontId="24" fillId="4" borderId="0" xfId="0" applyNumberFormat="1" applyFont="1" applyFill="1" applyAlignment="1">
      <alignment horizontal="right" vertical="center"/>
    </xf>
    <xf numFmtId="3" fontId="24" fillId="4" borderId="8" xfId="0" applyNumberFormat="1" applyFont="1" applyFill="1" applyBorder="1" applyAlignment="1">
      <alignment horizontal="right" vertical="center"/>
    </xf>
    <xf numFmtId="0" fontId="1" fillId="6" borderId="3" xfId="0" applyFont="1" applyFill="1" applyBorder="1" applyAlignment="1">
      <alignment horizontal="right"/>
    </xf>
    <xf numFmtId="0" fontId="18" fillId="6" borderId="3" xfId="0" applyFont="1" applyFill="1" applyBorder="1" applyAlignment="1">
      <alignment horizontal="right"/>
    </xf>
    <xf numFmtId="0" fontId="18" fillId="6" borderId="4" xfId="0" applyFont="1" applyFill="1" applyBorder="1" applyAlignment="1">
      <alignment horizontal="right"/>
    </xf>
    <xf numFmtId="3" fontId="25" fillId="6" borderId="0" xfId="0" applyNumberFormat="1" applyFont="1" applyFill="1" applyAlignment="1">
      <alignment vertical="center"/>
    </xf>
    <xf numFmtId="3" fontId="25" fillId="6" borderId="6" xfId="0" applyNumberFormat="1" applyFont="1" applyFill="1" applyBorder="1" applyAlignment="1">
      <alignment vertical="center"/>
    </xf>
    <xf numFmtId="3" fontId="18" fillId="0" borderId="0" xfId="0" applyNumberFormat="1" applyFont="1" applyAlignment="1">
      <alignment vertical="center"/>
    </xf>
    <xf numFmtId="3" fontId="18" fillId="0" borderId="6" xfId="0" applyNumberFormat="1" applyFont="1" applyBorder="1" applyAlignment="1">
      <alignment vertical="center"/>
    </xf>
    <xf numFmtId="3" fontId="24" fillId="0" borderId="0" xfId="0" applyNumberFormat="1" applyFont="1" applyAlignment="1">
      <alignment vertical="center"/>
    </xf>
    <xf numFmtId="3" fontId="24" fillId="0" borderId="6" xfId="0" applyNumberFormat="1" applyFont="1" applyBorder="1" applyAlignment="1">
      <alignment vertical="center"/>
    </xf>
    <xf numFmtId="3" fontId="25" fillId="6" borderId="8" xfId="0" applyNumberFormat="1" applyFont="1" applyFill="1" applyBorder="1" applyAlignment="1">
      <alignment vertical="center"/>
    </xf>
    <xf numFmtId="3" fontId="25" fillId="6" borderId="9" xfId="0" applyNumberFormat="1" applyFont="1" applyFill="1" applyBorder="1" applyAlignment="1">
      <alignment vertical="center"/>
    </xf>
    <xf numFmtId="3" fontId="24" fillId="6" borderId="0" xfId="0" applyNumberFormat="1" applyFont="1" applyFill="1" applyAlignment="1">
      <alignment horizontal="right"/>
    </xf>
    <xf numFmtId="3" fontId="24" fillId="6" borderId="6" xfId="0" applyNumberFormat="1" applyFont="1" applyFill="1" applyBorder="1" applyAlignment="1">
      <alignment horizontal="right"/>
    </xf>
    <xf numFmtId="3" fontId="24" fillId="0" borderId="0" xfId="0" applyNumberFormat="1" applyFont="1" applyAlignment="1">
      <alignment horizontal="right"/>
    </xf>
    <xf numFmtId="3" fontId="24" fillId="0" borderId="6" xfId="0" applyNumberFormat="1" applyFont="1" applyBorder="1" applyAlignment="1">
      <alignment horizontal="right"/>
    </xf>
    <xf numFmtId="3" fontId="24" fillId="6" borderId="8" xfId="0" applyNumberFormat="1" applyFont="1" applyFill="1" applyBorder="1" applyAlignment="1">
      <alignment horizontal="right"/>
    </xf>
    <xf numFmtId="3" fontId="24" fillId="6" borderId="9" xfId="0" applyNumberFormat="1" applyFont="1" applyFill="1" applyBorder="1" applyAlignment="1">
      <alignment horizontal="right"/>
    </xf>
    <xf numFmtId="3" fontId="18" fillId="6" borderId="0" xfId="0" applyNumberFormat="1" applyFont="1" applyFill="1" applyAlignment="1">
      <alignment horizontal="right" vertical="center"/>
    </xf>
    <xf numFmtId="3" fontId="24" fillId="5" borderId="0" xfId="0" applyNumberFormat="1" applyFont="1" applyFill="1" applyAlignment="1">
      <alignment horizontal="right"/>
    </xf>
    <xf numFmtId="3" fontId="24" fillId="5" borderId="6" xfId="0" applyNumberFormat="1" applyFont="1" applyFill="1" applyBorder="1" applyAlignment="1">
      <alignment horizontal="right"/>
    </xf>
    <xf numFmtId="3" fontId="18" fillId="6" borderId="6" xfId="0" applyNumberFormat="1" applyFont="1" applyFill="1" applyBorder="1" applyAlignment="1">
      <alignment horizontal="right" vertical="center"/>
    </xf>
    <xf numFmtId="3" fontId="18" fillId="0" borderId="0" xfId="0" applyNumberFormat="1" applyFont="1" applyAlignment="1">
      <alignment horizontal="right" vertical="center"/>
    </xf>
    <xf numFmtId="3" fontId="18" fillId="0" borderId="6" xfId="0" applyNumberFormat="1" applyFont="1" applyBorder="1" applyAlignment="1">
      <alignment horizontal="right" vertical="center"/>
    </xf>
    <xf numFmtId="3" fontId="24" fillId="6" borderId="0" xfId="0" applyNumberFormat="1" applyFont="1" applyFill="1" applyAlignment="1">
      <alignment horizontal="right" vertical="center"/>
    </xf>
    <xf numFmtId="3" fontId="24" fillId="6" borderId="6" xfId="0" applyNumberFormat="1" applyFont="1" applyFill="1" applyBorder="1" applyAlignment="1">
      <alignment horizontal="right" vertical="center"/>
    </xf>
    <xf numFmtId="3" fontId="24" fillId="0" borderId="0" xfId="0" applyNumberFormat="1" applyFont="1" applyAlignment="1">
      <alignment horizontal="right" vertical="center"/>
    </xf>
    <xf numFmtId="3" fontId="24" fillId="0" borderId="6" xfId="0" applyNumberFormat="1" applyFont="1" applyBorder="1" applyAlignment="1">
      <alignment horizontal="right" vertical="center"/>
    </xf>
    <xf numFmtId="3" fontId="24" fillId="6" borderId="8" xfId="0" applyNumberFormat="1" applyFont="1" applyFill="1" applyBorder="1" applyAlignment="1">
      <alignment horizontal="right" vertical="center"/>
    </xf>
    <xf numFmtId="3" fontId="24" fillId="6" borderId="9" xfId="0" applyNumberFormat="1" applyFont="1" applyFill="1" applyBorder="1" applyAlignment="1">
      <alignment horizontal="right" vertical="center"/>
    </xf>
    <xf numFmtId="3" fontId="25" fillId="6" borderId="0" xfId="0" applyNumberFormat="1" applyFont="1" applyFill="1" applyAlignment="1">
      <alignment horizontal="right"/>
    </xf>
    <xf numFmtId="3" fontId="25" fillId="6" borderId="6" xfId="0" applyNumberFormat="1" applyFont="1" applyFill="1" applyBorder="1" applyAlignment="1">
      <alignment horizontal="right"/>
    </xf>
    <xf numFmtId="3" fontId="25" fillId="6" borderId="8" xfId="0" applyNumberFormat="1" applyFont="1" applyFill="1" applyBorder="1" applyAlignment="1">
      <alignment horizontal="right"/>
    </xf>
    <xf numFmtId="3" fontId="25" fillId="6" borderId="9" xfId="0" applyNumberFormat="1" applyFont="1" applyFill="1" applyBorder="1" applyAlignment="1">
      <alignment horizontal="right"/>
    </xf>
    <xf numFmtId="0" fontId="33" fillId="0" borderId="0" xfId="0" applyFont="1"/>
    <xf numFmtId="3" fontId="0" fillId="0" borderId="0" xfId="0" applyNumberFormat="1" applyAlignment="1">
      <alignment horizontal="right"/>
    </xf>
    <xf numFmtId="0" fontId="0" fillId="0" borderId="0" xfId="0" applyAlignment="1">
      <alignment horizontal="right"/>
    </xf>
    <xf numFmtId="3" fontId="34" fillId="0" borderId="0" xfId="0" applyNumberFormat="1" applyFont="1" applyAlignment="1">
      <alignment horizontal="right"/>
    </xf>
    <xf numFmtId="3" fontId="34" fillId="0" borderId="0" xfId="0" applyNumberFormat="1" applyFont="1" applyAlignment="1">
      <alignment horizontal="right" vertical="center"/>
    </xf>
    <xf numFmtId="0" fontId="33" fillId="7" borderId="0" xfId="0" applyFont="1" applyFill="1"/>
    <xf numFmtId="0" fontId="0" fillId="0" borderId="0" xfId="0" quotePrefix="1"/>
    <xf numFmtId="0" fontId="18" fillId="4" borderId="5" xfId="0" applyFont="1" applyFill="1" applyBorder="1" applyAlignment="1">
      <alignment horizontal="left" indent="3"/>
    </xf>
    <xf numFmtId="0" fontId="18" fillId="4" borderId="7" xfId="0" applyFont="1" applyFill="1" applyBorder="1" applyAlignment="1">
      <alignment horizontal="left" indent="2"/>
    </xf>
    <xf numFmtId="3" fontId="0" fillId="0" borderId="6" xfId="0" applyNumberFormat="1" applyBorder="1"/>
    <xf numFmtId="0" fontId="25" fillId="6" borderId="5" xfId="0" applyFont="1" applyFill="1" applyBorder="1" applyAlignment="1">
      <alignment horizontal="center"/>
    </xf>
    <xf numFmtId="3" fontId="0" fillId="5" borderId="0" xfId="0" applyNumberFormat="1" applyFill="1"/>
    <xf numFmtId="3" fontId="0" fillId="5" borderId="6" xfId="0" applyNumberFormat="1" applyFill="1" applyBorder="1"/>
    <xf numFmtId="0" fontId="25" fillId="6" borderId="8" xfId="0" applyFont="1" applyFill="1" applyBorder="1" applyAlignment="1">
      <alignment horizontal="left" indent="1"/>
    </xf>
    <xf numFmtId="0" fontId="23" fillId="5" borderId="7" xfId="0" quotePrefix="1" applyFont="1" applyFill="1" applyBorder="1" applyAlignment="1">
      <alignment horizontal="left"/>
    </xf>
    <xf numFmtId="0" fontId="23" fillId="5" borderId="8" xfId="0" applyFont="1" applyFill="1" applyBorder="1" applyAlignment="1">
      <alignment horizontal="left"/>
    </xf>
    <xf numFmtId="0" fontId="25" fillId="6" borderId="7" xfId="0" quotePrefix="1" applyFont="1" applyFill="1" applyBorder="1" applyAlignment="1">
      <alignment horizontal="left"/>
    </xf>
    <xf numFmtId="0" fontId="23" fillId="6" borderId="8" xfId="0" applyFont="1" applyFill="1" applyBorder="1" applyAlignment="1">
      <alignment horizontal="left"/>
    </xf>
    <xf numFmtId="0" fontId="18" fillId="0" borderId="7" xfId="0" applyFont="1" applyBorder="1" applyAlignment="1">
      <alignment horizontal="left"/>
    </xf>
    <xf numFmtId="0" fontId="23" fillId="6" borderId="8" xfId="0" quotePrefix="1" applyFont="1" applyFill="1" applyBorder="1" applyAlignment="1">
      <alignment horizontal="left"/>
    </xf>
    <xf numFmtId="0" fontId="0" fillId="0" borderId="3" xfId="0" applyBorder="1"/>
    <xf numFmtId="3" fontId="24" fillId="0" borderId="0" xfId="0" applyNumberFormat="1" applyFont="1"/>
    <xf numFmtId="164" fontId="24" fillId="0" borderId="0" xfId="0" applyNumberFormat="1" applyFont="1"/>
    <xf numFmtId="0" fontId="1" fillId="5" borderId="3" xfId="0" applyFont="1" applyFill="1" applyBorder="1" applyAlignment="1">
      <alignment horizontal="left"/>
    </xf>
    <xf numFmtId="0" fontId="18" fillId="5" borderId="4" xfId="0" applyFont="1" applyFill="1" applyBorder="1"/>
    <xf numFmtId="0" fontId="1" fillId="6" borderId="7" xfId="0" quotePrefix="1" applyFont="1" applyFill="1" applyBorder="1" applyAlignment="1">
      <alignment horizontal="left"/>
    </xf>
    <xf numFmtId="0" fontId="1" fillId="6" borderId="8" xfId="0" applyFont="1" applyFill="1" applyBorder="1" applyAlignment="1">
      <alignment horizontal="left"/>
    </xf>
    <xf numFmtId="0" fontId="18" fillId="5" borderId="6" xfId="0" applyFont="1" applyFill="1" applyBorder="1"/>
    <xf numFmtId="0" fontId="1" fillId="5" borderId="8" xfId="0" applyFont="1" applyFill="1" applyBorder="1" applyAlignment="1">
      <alignment horizontal="left"/>
    </xf>
    <xf numFmtId="0" fontId="1" fillId="5" borderId="7" xfId="0" quotePrefix="1" applyFont="1" applyFill="1" applyBorder="1" applyAlignment="1">
      <alignment horizontal="left"/>
    </xf>
    <xf numFmtId="0" fontId="23" fillId="6" borderId="5" xfId="0" applyFont="1" applyFill="1" applyBorder="1" applyAlignment="1">
      <alignment horizontal="left"/>
    </xf>
    <xf numFmtId="0" fontId="25" fillId="5" borderId="3" xfId="0" applyFont="1" applyFill="1" applyBorder="1" applyAlignment="1">
      <alignment horizontal="left" indent="1"/>
    </xf>
    <xf numFmtId="0" fontId="25" fillId="5" borderId="3" xfId="0" applyFont="1" applyFill="1" applyBorder="1" applyAlignment="1">
      <alignment horizontal="center"/>
    </xf>
    <xf numFmtId="3" fontId="18" fillId="6" borderId="10" xfId="0" applyNumberFormat="1" applyFont="1" applyFill="1" applyBorder="1"/>
    <xf numFmtId="3" fontId="18" fillId="6" borderId="12" xfId="0" applyNumberFormat="1" applyFont="1" applyFill="1" applyBorder="1"/>
    <xf numFmtId="0" fontId="1" fillId="0" borderId="10" xfId="0" applyFont="1" applyBorder="1" applyAlignment="1">
      <alignment horizontal="center"/>
    </xf>
    <xf numFmtId="0" fontId="1" fillId="0" borderId="12" xfId="0" applyFont="1" applyBorder="1" applyAlignment="1">
      <alignment horizontal="center"/>
    </xf>
    <xf numFmtId="3" fontId="18" fillId="6" borderId="8" xfId="0" applyNumberFormat="1" applyFont="1" applyFill="1" applyBorder="1" applyAlignment="1">
      <alignment horizontal="right"/>
    </xf>
    <xf numFmtId="3" fontId="18" fillId="6" borderId="9" xfId="0" applyNumberFormat="1" applyFont="1" applyFill="1" applyBorder="1" applyAlignment="1">
      <alignment horizontal="right"/>
    </xf>
    <xf numFmtId="3" fontId="18" fillId="0" borderId="6" xfId="0" applyNumberFormat="1" applyFont="1" applyBorder="1" applyAlignment="1">
      <alignment horizontal="center"/>
    </xf>
    <xf numFmtId="3" fontId="18" fillId="4" borderId="4" xfId="0" applyNumberFormat="1" applyFont="1" applyFill="1" applyBorder="1" applyAlignment="1">
      <alignment horizontal="right"/>
    </xf>
    <xf numFmtId="0" fontId="1" fillId="4" borderId="4" xfId="0" applyFont="1" applyFill="1" applyBorder="1" applyAlignment="1">
      <alignment horizontal="left"/>
    </xf>
    <xf numFmtId="3" fontId="1" fillId="4" borderId="6" xfId="0" applyNumberFormat="1" applyFont="1" applyFill="1" applyBorder="1" applyAlignment="1">
      <alignment horizontal="right"/>
    </xf>
    <xf numFmtId="3" fontId="24" fillId="4" borderId="6" xfId="0" applyNumberFormat="1" applyFont="1" applyFill="1" applyBorder="1" applyAlignment="1">
      <alignment horizontal="right" vertical="center"/>
    </xf>
    <xf numFmtId="3" fontId="24" fillId="4" borderId="9" xfId="0" applyNumberFormat="1" applyFont="1" applyFill="1" applyBorder="1" applyAlignment="1">
      <alignment horizontal="right" vertical="center"/>
    </xf>
    <xf numFmtId="0" fontId="0" fillId="0" borderId="6" xfId="0" applyBorder="1"/>
    <xf numFmtId="0" fontId="21" fillId="0" borderId="5" xfId="0" applyFont="1" applyBorder="1" applyAlignment="1">
      <alignment horizontal="center" vertical="center"/>
    </xf>
    <xf numFmtId="0" fontId="21" fillId="0" borderId="0" xfId="0" applyFont="1" applyAlignment="1">
      <alignment horizontal="center" vertical="center"/>
    </xf>
    <xf numFmtId="0" fontId="1" fillId="0" borderId="2" xfId="0" quotePrefix="1" applyFont="1" applyBorder="1" applyAlignment="1">
      <alignment horizontal="left"/>
    </xf>
    <xf numFmtId="0" fontId="1" fillId="0" borderId="3" xfId="0" applyFont="1" applyBorder="1" applyAlignment="1">
      <alignment horizontal="left"/>
    </xf>
    <xf numFmtId="0" fontId="1" fillId="0" borderId="2" xfId="0" applyFont="1" applyBorder="1" applyAlignment="1">
      <alignment horizontal="left"/>
    </xf>
    <xf numFmtId="0" fontId="18" fillId="0" borderId="5" xfId="0" applyFont="1" applyBorder="1" applyAlignment="1">
      <alignment horizontal="center"/>
    </xf>
    <xf numFmtId="0" fontId="18" fillId="0" borderId="0" xfId="0" applyFont="1" applyAlignment="1">
      <alignment horizontal="center"/>
    </xf>
    <xf numFmtId="0" fontId="1" fillId="4" borderId="7" xfId="0" quotePrefix="1" applyFont="1" applyFill="1" applyBorder="1" applyAlignment="1">
      <alignment horizontal="left"/>
    </xf>
    <xf numFmtId="0" fontId="1" fillId="4" borderId="8" xfId="0" applyFont="1" applyFill="1" applyBorder="1" applyAlignment="1">
      <alignment horizontal="left"/>
    </xf>
    <xf numFmtId="0" fontId="1" fillId="0" borderId="11" xfId="0" quotePrefix="1" applyFont="1" applyBorder="1" applyAlignment="1">
      <alignment horizontal="left"/>
    </xf>
    <xf numFmtId="0" fontId="1" fillId="0" borderId="10" xfId="0" applyFont="1" applyBorder="1" applyAlignment="1">
      <alignment horizontal="left"/>
    </xf>
    <xf numFmtId="0" fontId="1" fillId="4" borderId="5" xfId="0" quotePrefix="1" applyFont="1" applyFill="1" applyBorder="1" applyAlignment="1">
      <alignment horizontal="left"/>
    </xf>
    <xf numFmtId="0" fontId="1" fillId="4" borderId="0" xfId="0" applyFont="1" applyFill="1" applyAlignment="1">
      <alignment horizontal="left"/>
    </xf>
    <xf numFmtId="0" fontId="1" fillId="0" borderId="0" xfId="0" quotePrefix="1" applyFont="1" applyAlignment="1">
      <alignment horizontal="center" vertical="center"/>
    </xf>
    <xf numFmtId="0" fontId="1" fillId="0" borderId="0" xfId="0" applyFont="1" applyAlignment="1">
      <alignment horizontal="center" vertical="center"/>
    </xf>
    <xf numFmtId="0" fontId="1" fillId="0" borderId="5" xfId="0" quotePrefix="1" applyFont="1" applyBorder="1" applyAlignment="1">
      <alignment horizontal="left"/>
    </xf>
    <xf numFmtId="0" fontId="1" fillId="0" borderId="0" xfId="0" applyFont="1" applyAlignment="1">
      <alignment horizontal="left"/>
    </xf>
    <xf numFmtId="0" fontId="23" fillId="5" borderId="2" xfId="0" applyFont="1" applyFill="1" applyBorder="1" applyAlignment="1">
      <alignment horizontal="left"/>
    </xf>
    <xf numFmtId="0" fontId="23" fillId="5" borderId="3" xfId="0" applyFont="1" applyFill="1" applyBorder="1" applyAlignment="1">
      <alignment horizontal="left"/>
    </xf>
    <xf numFmtId="0" fontId="23" fillId="5" borderId="7" xfId="0" quotePrefix="1" applyFont="1" applyFill="1" applyBorder="1" applyAlignment="1">
      <alignment horizontal="left"/>
    </xf>
    <xf numFmtId="0" fontId="23" fillId="5" borderId="8" xfId="0" applyFont="1" applyFill="1" applyBorder="1" applyAlignment="1">
      <alignment horizontal="left"/>
    </xf>
    <xf numFmtId="0" fontId="23" fillId="6" borderId="2" xfId="0" quotePrefix="1" applyFont="1" applyFill="1" applyBorder="1" applyAlignment="1">
      <alignment horizontal="left"/>
    </xf>
    <xf numFmtId="0" fontId="23" fillId="6" borderId="3" xfId="0" applyFont="1" applyFill="1" applyBorder="1" applyAlignment="1">
      <alignment horizontal="left"/>
    </xf>
    <xf numFmtId="0" fontId="23" fillId="5" borderId="2" xfId="0" quotePrefix="1" applyFont="1" applyFill="1" applyBorder="1" applyAlignment="1">
      <alignment horizontal="left"/>
    </xf>
    <xf numFmtId="0" fontId="23" fillId="5" borderId="0" xfId="0" applyFont="1" applyFill="1" applyAlignment="1">
      <alignment horizontal="center" vertical="center"/>
    </xf>
    <xf numFmtId="0" fontId="23" fillId="5" borderId="5" xfId="0" quotePrefix="1" applyFont="1" applyFill="1" applyBorder="1" applyAlignment="1">
      <alignment horizontal="left"/>
    </xf>
    <xf numFmtId="0" fontId="23" fillId="5" borderId="0" xfId="0" applyFont="1" applyFill="1" applyAlignment="1">
      <alignment horizontal="left"/>
    </xf>
    <xf numFmtId="0" fontId="1" fillId="5" borderId="0" xfId="0" applyFont="1" applyFill="1" applyAlignment="1">
      <alignment horizontal="center" vertical="center"/>
    </xf>
    <xf numFmtId="0" fontId="31" fillId="2" borderId="0" xfId="0" quotePrefix="1" applyFont="1" applyFill="1" applyAlignment="1" applyProtection="1">
      <alignment horizontal="center"/>
      <protection hidden="1"/>
    </xf>
    <xf numFmtId="0" fontId="10" fillId="2" borderId="0" xfId="0" applyFont="1" applyFill="1" applyAlignment="1" applyProtection="1">
      <alignment horizontal="center"/>
      <protection hidden="1"/>
    </xf>
    <xf numFmtId="0" fontId="17" fillId="3" borderId="0" xfId="0" applyFont="1" applyFill="1" applyAlignment="1" applyProtection="1">
      <alignment horizontal="left" vertical="top" wrapText="1"/>
      <protection hidden="1"/>
    </xf>
    <xf numFmtId="0" fontId="16" fillId="2" borderId="0" xfId="0" applyFont="1" applyFill="1" applyAlignment="1" applyProtection="1">
      <alignment horizontal="left" vertical="top" wrapText="1"/>
      <protection hidden="1"/>
    </xf>
    <xf numFmtId="0" fontId="23" fillId="5" borderId="8" xfId="0" quotePrefix="1" applyFont="1" applyFill="1" applyBorder="1" applyAlignment="1">
      <alignment horizontal="left"/>
    </xf>
    <xf numFmtId="0" fontId="23" fillId="6" borderId="3" xfId="0" quotePrefix="1" applyFont="1" applyFill="1" applyBorder="1" applyAlignment="1">
      <alignment horizontal="left"/>
    </xf>
    <xf numFmtId="0" fontId="23" fillId="5" borderId="3" xfId="0" quotePrefix="1" applyFont="1" applyFill="1" applyBorder="1" applyAlignment="1">
      <alignment horizontal="left"/>
    </xf>
    <xf numFmtId="0" fontId="1" fillId="5" borderId="8" xfId="0" applyFont="1" applyFill="1" applyBorder="1" applyAlignment="1">
      <alignment horizontal="center" vertical="center"/>
    </xf>
    <xf numFmtId="0" fontId="23" fillId="5" borderId="0" xfId="0" quotePrefix="1" applyFont="1" applyFill="1" applyAlignment="1">
      <alignment horizontal="left"/>
    </xf>
    <xf numFmtId="0" fontId="31" fillId="2" borderId="0" xfId="0" quotePrefix="1" applyFont="1" applyFill="1" applyAlignment="1">
      <alignment horizontal="center"/>
    </xf>
    <xf numFmtId="0" fontId="11" fillId="2" borderId="0" xfId="0" applyFont="1" applyFill="1" applyAlignment="1">
      <alignment horizontal="center"/>
    </xf>
  </cellXfs>
  <cellStyles count="3">
    <cellStyle name="Normal" xfId="0" builtinId="0"/>
    <cellStyle name="Normal 2" xfId="1" xr:uid="{00000000-0005-0000-0000-000001000000}"/>
    <cellStyle name="Normal 2 2" xfId="2" xr:uid="{00000000-0005-0000-0000-000002000000}"/>
  </cellStyles>
  <dxfs count="4">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s>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'Evolução Estrutura'!$C$124</c:f>
              <c:strCache>
                <c:ptCount val="1"/>
                <c:pt idx="0">
                  <c:v>SAU de explorações  &lt;5 ha (ha)</c:v>
                </c:pt>
              </c:strCache>
            </c:strRef>
          </c:tx>
          <c:spPr>
            <a:ln w="25400" cap="rnd">
              <a:solidFill>
                <a:schemeClr val="accent1"/>
              </a:solidFill>
              <a:round/>
            </a:ln>
            <a:effectLst/>
          </c:spPr>
          <c:marker>
            <c:symbol val="circle"/>
            <c:size val="5"/>
            <c:spPr>
              <a:solidFill>
                <a:schemeClr val="accent1"/>
              </a:solidFill>
              <a:ln w="9525">
                <a:solidFill>
                  <a:schemeClr val="accent1"/>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65-46E6-9FE1-0711C3544C23}"/>
                </c:ext>
              </c:extLst>
            </c:dLbl>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65-46E6-9FE1-0711C3544C2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PT"/>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'Evolução Estrutura'!$D$123:$O$123</c:f>
              <c:numCache>
                <c:formatCode>General</c:formatCode>
                <c:ptCount val="12"/>
                <c:pt idx="0">
                  <c:v>1989</c:v>
                </c:pt>
                <c:pt idx="1">
                  <c:v>1993</c:v>
                </c:pt>
                <c:pt idx="2">
                  <c:v>1995</c:v>
                </c:pt>
                <c:pt idx="3">
                  <c:v>1997</c:v>
                </c:pt>
                <c:pt idx="4">
                  <c:v>1999</c:v>
                </c:pt>
                <c:pt idx="5">
                  <c:v>2003</c:v>
                </c:pt>
                <c:pt idx="6">
                  <c:v>2005</c:v>
                </c:pt>
                <c:pt idx="7">
                  <c:v>2007</c:v>
                </c:pt>
                <c:pt idx="8">
                  <c:v>2009</c:v>
                </c:pt>
                <c:pt idx="9">
                  <c:v>2013</c:v>
                </c:pt>
                <c:pt idx="10">
                  <c:v>2016</c:v>
                </c:pt>
                <c:pt idx="11">
                  <c:v>2019</c:v>
                </c:pt>
              </c:numCache>
            </c:numRef>
          </c:xVal>
          <c:yVal>
            <c:numRef>
              <c:f>'Evolução Estrutura'!$D$124:$O$124</c:f>
              <c:numCache>
                <c:formatCode>#,##0</c:formatCode>
                <c:ptCount val="12"/>
                <c:pt idx="0">
                  <c:v>731458</c:v>
                </c:pt>
                <c:pt idx="1">
                  <c:v>625118</c:v>
                </c:pt>
                <c:pt idx="2">
                  <c:v>574760</c:v>
                </c:pt>
                <c:pt idx="3">
                  <c:v>527529</c:v>
                </c:pt>
                <c:pt idx="4">
                  <c:v>513791</c:v>
                </c:pt>
                <c:pt idx="5">
                  <c:v>463738</c:v>
                </c:pt>
                <c:pt idx="6">
                  <c:v>401651</c:v>
                </c:pt>
                <c:pt idx="7">
                  <c:v>335945</c:v>
                </c:pt>
                <c:pt idx="8">
                  <c:v>382341</c:v>
                </c:pt>
                <c:pt idx="9">
                  <c:v>325926</c:v>
                </c:pt>
                <c:pt idx="10">
                  <c:v>318159</c:v>
                </c:pt>
                <c:pt idx="11">
                  <c:v>353291</c:v>
                </c:pt>
              </c:numCache>
            </c:numRef>
          </c:yVal>
          <c:smooth val="0"/>
          <c:extLst>
            <c:ext xmlns:c16="http://schemas.microsoft.com/office/drawing/2014/chart" uri="{C3380CC4-5D6E-409C-BE32-E72D297353CC}">
              <c16:uniqueId val="{00000002-6165-46E6-9FE1-0711C3544C23}"/>
            </c:ext>
          </c:extLst>
        </c:ser>
        <c:ser>
          <c:idx val="1"/>
          <c:order val="1"/>
          <c:tx>
            <c:strRef>
              <c:f>'Evolução Estrutura'!$C$125</c:f>
              <c:strCache>
                <c:ptCount val="1"/>
                <c:pt idx="0">
                  <c:v>SAU de explorações &gt; 50 ha (ha)</c:v>
                </c:pt>
              </c:strCache>
            </c:strRef>
          </c:tx>
          <c:spPr>
            <a:ln w="25400" cap="rnd">
              <a:solidFill>
                <a:schemeClr val="accent2"/>
              </a:solidFill>
              <a:round/>
            </a:ln>
            <a:effectLst/>
          </c:spPr>
          <c:marker>
            <c:symbol val="circle"/>
            <c:size val="5"/>
            <c:spPr>
              <a:solidFill>
                <a:schemeClr val="accent2"/>
              </a:solidFill>
              <a:ln w="9525">
                <a:solidFill>
                  <a:schemeClr val="accent2"/>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65-46E6-9FE1-0711C3544C23}"/>
                </c:ext>
              </c:extLst>
            </c:dLbl>
            <c:dLbl>
              <c:idx val="9"/>
              <c:delete val="1"/>
              <c:extLst>
                <c:ext xmlns:c15="http://schemas.microsoft.com/office/drawing/2012/chart" uri="{CE6537A1-D6FC-4f65-9D91-7224C49458BB}"/>
                <c:ext xmlns:c16="http://schemas.microsoft.com/office/drawing/2014/chart" uri="{C3380CC4-5D6E-409C-BE32-E72D297353CC}">
                  <c16:uniqueId val="{00000004-6165-46E6-9FE1-0711C3544C23}"/>
                </c:ext>
              </c:extLst>
            </c:dLbl>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65-46E6-9FE1-0711C3544C2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PT"/>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'Evolução Estrutura'!$D$123:$O$123</c:f>
              <c:numCache>
                <c:formatCode>General</c:formatCode>
                <c:ptCount val="12"/>
                <c:pt idx="0">
                  <c:v>1989</c:v>
                </c:pt>
                <c:pt idx="1">
                  <c:v>1993</c:v>
                </c:pt>
                <c:pt idx="2">
                  <c:v>1995</c:v>
                </c:pt>
                <c:pt idx="3">
                  <c:v>1997</c:v>
                </c:pt>
                <c:pt idx="4">
                  <c:v>1999</c:v>
                </c:pt>
                <c:pt idx="5">
                  <c:v>2003</c:v>
                </c:pt>
                <c:pt idx="6">
                  <c:v>2005</c:v>
                </c:pt>
                <c:pt idx="7">
                  <c:v>2007</c:v>
                </c:pt>
                <c:pt idx="8">
                  <c:v>2009</c:v>
                </c:pt>
                <c:pt idx="9">
                  <c:v>2013</c:v>
                </c:pt>
                <c:pt idx="10">
                  <c:v>2016</c:v>
                </c:pt>
                <c:pt idx="11">
                  <c:v>2019</c:v>
                </c:pt>
              </c:numCache>
            </c:numRef>
          </c:xVal>
          <c:yVal>
            <c:numRef>
              <c:f>'Evolução Estrutura'!$D$125:$O$125</c:f>
              <c:numCache>
                <c:formatCode>#,##0</c:formatCode>
                <c:ptCount val="12"/>
                <c:pt idx="0">
                  <c:v>2057316</c:v>
                </c:pt>
                <c:pt idx="1">
                  <c:v>2062323</c:v>
                </c:pt>
                <c:pt idx="2">
                  <c:v>2099337</c:v>
                </c:pt>
                <c:pt idx="3">
                  <c:v>2102382</c:v>
                </c:pt>
                <c:pt idx="4">
                  <c:v>2294091</c:v>
                </c:pt>
                <c:pt idx="5">
                  <c:v>2223188</c:v>
                </c:pt>
                <c:pt idx="6">
                  <c:v>2290236</c:v>
                </c:pt>
                <c:pt idx="7">
                  <c:v>2215219</c:v>
                </c:pt>
                <c:pt idx="8">
                  <c:v>2382459</c:v>
                </c:pt>
                <c:pt idx="9">
                  <c:v>2394395</c:v>
                </c:pt>
                <c:pt idx="10">
                  <c:v>2396012</c:v>
                </c:pt>
                <c:pt idx="11">
                  <c:v>2662297</c:v>
                </c:pt>
              </c:numCache>
            </c:numRef>
          </c:yVal>
          <c:smooth val="0"/>
          <c:extLst>
            <c:ext xmlns:c16="http://schemas.microsoft.com/office/drawing/2014/chart" uri="{C3380CC4-5D6E-409C-BE32-E72D297353CC}">
              <c16:uniqueId val="{00000006-6165-46E6-9FE1-0711C3544C23}"/>
            </c:ext>
          </c:extLst>
        </c:ser>
        <c:dLbls>
          <c:showLegendKey val="0"/>
          <c:showVal val="0"/>
          <c:showCatName val="0"/>
          <c:showSerName val="0"/>
          <c:showPercent val="0"/>
          <c:showBubbleSize val="0"/>
        </c:dLbls>
        <c:axId val="-954703200"/>
        <c:axId val="-954711360"/>
      </c:scatterChart>
      <c:valAx>
        <c:axId val="-954703200"/>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954711360"/>
        <c:crosses val="autoZero"/>
        <c:crossBetween val="midCat"/>
        <c:majorUnit val="1"/>
      </c:valAx>
      <c:valAx>
        <c:axId val="-954711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95470320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'Evolução regional'!$C$99</c:f>
              <c:strCache>
                <c:ptCount val="1"/>
                <c:pt idx="0">
                  <c:v>Superfície Agrícola Útil (Ha) - Algarve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C0-49AB-8203-9454076A3009}"/>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C0-49AB-8203-9454076A300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P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'Evolução regional'!$D$98:$O$98</c:f>
              <c:numCache>
                <c:formatCode>General</c:formatCode>
                <c:ptCount val="12"/>
                <c:pt idx="0">
                  <c:v>1989</c:v>
                </c:pt>
                <c:pt idx="1">
                  <c:v>1993</c:v>
                </c:pt>
                <c:pt idx="2">
                  <c:v>1995</c:v>
                </c:pt>
                <c:pt idx="3">
                  <c:v>1997</c:v>
                </c:pt>
                <c:pt idx="4">
                  <c:v>1999</c:v>
                </c:pt>
                <c:pt idx="5">
                  <c:v>2003</c:v>
                </c:pt>
                <c:pt idx="6">
                  <c:v>2005</c:v>
                </c:pt>
                <c:pt idx="7">
                  <c:v>2007</c:v>
                </c:pt>
                <c:pt idx="8">
                  <c:v>2009</c:v>
                </c:pt>
                <c:pt idx="9">
                  <c:v>2013</c:v>
                </c:pt>
                <c:pt idx="10">
                  <c:v>2016</c:v>
                </c:pt>
                <c:pt idx="11">
                  <c:v>2019</c:v>
                </c:pt>
              </c:numCache>
            </c:numRef>
          </c:xVal>
          <c:yVal>
            <c:numRef>
              <c:f>'Evolução regional'!$D$99:$O$99</c:f>
              <c:numCache>
                <c:formatCode>#,##0</c:formatCode>
                <c:ptCount val="12"/>
                <c:pt idx="0">
                  <c:v>136779</c:v>
                </c:pt>
                <c:pt idx="1">
                  <c:v>140565</c:v>
                </c:pt>
                <c:pt idx="2">
                  <c:v>133743</c:v>
                </c:pt>
                <c:pt idx="3">
                  <c:v>127745</c:v>
                </c:pt>
                <c:pt idx="4">
                  <c:v>101932</c:v>
                </c:pt>
                <c:pt idx="5">
                  <c:v>114368</c:v>
                </c:pt>
                <c:pt idx="6">
                  <c:v>106225</c:v>
                </c:pt>
                <c:pt idx="7">
                  <c:v>102756</c:v>
                </c:pt>
                <c:pt idx="8">
                  <c:v>88297</c:v>
                </c:pt>
                <c:pt idx="9">
                  <c:v>92234</c:v>
                </c:pt>
                <c:pt idx="10">
                  <c:v>95570</c:v>
                </c:pt>
                <c:pt idx="11">
                  <c:v>100605</c:v>
                </c:pt>
              </c:numCache>
            </c:numRef>
          </c:yVal>
          <c:smooth val="0"/>
          <c:extLst>
            <c:ext xmlns:c16="http://schemas.microsoft.com/office/drawing/2014/chart" uri="{C3380CC4-5D6E-409C-BE32-E72D297353CC}">
              <c16:uniqueId val="{00000002-76C0-49AB-8203-9454076A3009}"/>
            </c:ext>
          </c:extLst>
        </c:ser>
        <c:ser>
          <c:idx val="1"/>
          <c:order val="1"/>
          <c:tx>
            <c:strRef>
              <c:f>'Evolução regional'!$C$100</c:f>
              <c:strCache>
                <c:ptCount val="1"/>
                <c:pt idx="0">
                  <c:v>Superfície Irrigável - Algarve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C0-49AB-8203-9454076A3009}"/>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C0-49AB-8203-9454076A300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P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'Evolução regional'!$D$98:$O$98</c:f>
              <c:numCache>
                <c:formatCode>General</c:formatCode>
                <c:ptCount val="12"/>
                <c:pt idx="0">
                  <c:v>1989</c:v>
                </c:pt>
                <c:pt idx="1">
                  <c:v>1993</c:v>
                </c:pt>
                <c:pt idx="2">
                  <c:v>1995</c:v>
                </c:pt>
                <c:pt idx="3">
                  <c:v>1997</c:v>
                </c:pt>
                <c:pt idx="4">
                  <c:v>1999</c:v>
                </c:pt>
                <c:pt idx="5">
                  <c:v>2003</c:v>
                </c:pt>
                <c:pt idx="6">
                  <c:v>2005</c:v>
                </c:pt>
                <c:pt idx="7">
                  <c:v>2007</c:v>
                </c:pt>
                <c:pt idx="8">
                  <c:v>2009</c:v>
                </c:pt>
                <c:pt idx="9">
                  <c:v>2013</c:v>
                </c:pt>
                <c:pt idx="10">
                  <c:v>2016</c:v>
                </c:pt>
                <c:pt idx="11">
                  <c:v>2019</c:v>
                </c:pt>
              </c:numCache>
            </c:numRef>
          </c:xVal>
          <c:yVal>
            <c:numRef>
              <c:f>'Evolução regional'!$D$100:$O$100</c:f>
              <c:numCache>
                <c:formatCode>#,##0</c:formatCode>
                <c:ptCount val="12"/>
                <c:pt idx="0">
                  <c:v>34218</c:v>
                </c:pt>
                <c:pt idx="1">
                  <c:v>34340</c:v>
                </c:pt>
                <c:pt idx="2">
                  <c:v>33809</c:v>
                </c:pt>
                <c:pt idx="3">
                  <c:v>34419</c:v>
                </c:pt>
                <c:pt idx="4">
                  <c:v>30012</c:v>
                </c:pt>
                <c:pt idx="5">
                  <c:v>#N/A</c:v>
                </c:pt>
                <c:pt idx="6">
                  <c:v>24962</c:v>
                </c:pt>
                <c:pt idx="7">
                  <c:v>19663</c:v>
                </c:pt>
                <c:pt idx="8">
                  <c:v>16274</c:v>
                </c:pt>
                <c:pt idx="9">
                  <c:v>17269</c:v>
                </c:pt>
                <c:pt idx="10">
                  <c:v>17158</c:v>
                </c:pt>
                <c:pt idx="11">
                  <c:v>22658</c:v>
                </c:pt>
              </c:numCache>
            </c:numRef>
          </c:yVal>
          <c:smooth val="0"/>
          <c:extLst>
            <c:ext xmlns:c16="http://schemas.microsoft.com/office/drawing/2014/chart" uri="{C3380CC4-5D6E-409C-BE32-E72D297353CC}">
              <c16:uniqueId val="{00000005-76C0-49AB-8203-9454076A3009}"/>
            </c:ext>
          </c:extLst>
        </c:ser>
        <c:dLbls>
          <c:showLegendKey val="0"/>
          <c:showVal val="0"/>
          <c:showCatName val="0"/>
          <c:showSerName val="0"/>
          <c:showPercent val="0"/>
          <c:showBubbleSize val="0"/>
        </c:dLbls>
        <c:axId val="-954700480"/>
        <c:axId val="-954726048"/>
      </c:scatterChart>
      <c:valAx>
        <c:axId val="-954700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954726048"/>
        <c:crosses val="autoZero"/>
        <c:crossBetween val="midCat"/>
      </c:valAx>
      <c:valAx>
        <c:axId val="-954726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9547004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'Evolução regional'!$C$105</c:f>
              <c:strCache>
                <c:ptCount val="1"/>
                <c:pt idx="0">
                  <c:v>Superfície Agrícola Útil (Ha) - Algarve (IND100 = 1989)</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1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69-4106-B795-BAED899AAE5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PT"/>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'Evolução regional'!$D$98:$O$98</c:f>
              <c:numCache>
                <c:formatCode>General</c:formatCode>
                <c:ptCount val="12"/>
                <c:pt idx="0">
                  <c:v>1989</c:v>
                </c:pt>
                <c:pt idx="1">
                  <c:v>1993</c:v>
                </c:pt>
                <c:pt idx="2">
                  <c:v>1995</c:v>
                </c:pt>
                <c:pt idx="3">
                  <c:v>1997</c:v>
                </c:pt>
                <c:pt idx="4">
                  <c:v>1999</c:v>
                </c:pt>
                <c:pt idx="5">
                  <c:v>2003</c:v>
                </c:pt>
                <c:pt idx="6">
                  <c:v>2005</c:v>
                </c:pt>
                <c:pt idx="7">
                  <c:v>2007</c:v>
                </c:pt>
                <c:pt idx="8">
                  <c:v>2009</c:v>
                </c:pt>
                <c:pt idx="9">
                  <c:v>2013</c:v>
                </c:pt>
                <c:pt idx="10">
                  <c:v>2016</c:v>
                </c:pt>
                <c:pt idx="11">
                  <c:v>2019</c:v>
                </c:pt>
              </c:numCache>
            </c:numRef>
          </c:xVal>
          <c:yVal>
            <c:numRef>
              <c:f>'Evolução regional'!$D$105:$O$105</c:f>
              <c:numCache>
                <c:formatCode>0.0</c:formatCode>
                <c:ptCount val="12"/>
                <c:pt idx="0">
                  <c:v>100</c:v>
                </c:pt>
                <c:pt idx="1">
                  <c:v>102.7679687671353</c:v>
                </c:pt>
                <c:pt idx="2">
                  <c:v>97.78036102033208</c:v>
                </c:pt>
                <c:pt idx="3">
                  <c:v>93.395184933359658</c:v>
                </c:pt>
                <c:pt idx="4">
                  <c:v>74.523135861499199</c:v>
                </c:pt>
                <c:pt idx="5">
                  <c:v>83.61517484409157</c:v>
                </c:pt>
                <c:pt idx="6">
                  <c:v>77.661775564962454</c:v>
                </c:pt>
                <c:pt idx="7">
                  <c:v>75.125567521330026</c:v>
                </c:pt>
                <c:pt idx="8">
                  <c:v>64.554500325342346</c:v>
                </c:pt>
                <c:pt idx="9">
                  <c:v>67.432866156354407</c:v>
                </c:pt>
                <c:pt idx="10">
                  <c:v>69.871837051009294</c:v>
                </c:pt>
                <c:pt idx="11">
                  <c:v>73.552957690873598</c:v>
                </c:pt>
              </c:numCache>
            </c:numRef>
          </c:yVal>
          <c:smooth val="0"/>
          <c:extLst>
            <c:ext xmlns:c16="http://schemas.microsoft.com/office/drawing/2014/chart" uri="{C3380CC4-5D6E-409C-BE32-E72D297353CC}">
              <c16:uniqueId val="{00000001-9669-4106-B795-BAED899AAE57}"/>
            </c:ext>
          </c:extLst>
        </c:ser>
        <c:ser>
          <c:idx val="1"/>
          <c:order val="1"/>
          <c:tx>
            <c:strRef>
              <c:f>'Evolução regional'!$C$106</c:f>
              <c:strCache>
                <c:ptCount val="1"/>
                <c:pt idx="0">
                  <c:v>Superfície Irrigável - Algarve (IND100 = 1989)</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69-4106-B795-BAED899AAE5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P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'Evolução regional'!$D$98:$O$98</c:f>
              <c:numCache>
                <c:formatCode>General</c:formatCode>
                <c:ptCount val="12"/>
                <c:pt idx="0">
                  <c:v>1989</c:v>
                </c:pt>
                <c:pt idx="1">
                  <c:v>1993</c:v>
                </c:pt>
                <c:pt idx="2">
                  <c:v>1995</c:v>
                </c:pt>
                <c:pt idx="3">
                  <c:v>1997</c:v>
                </c:pt>
                <c:pt idx="4">
                  <c:v>1999</c:v>
                </c:pt>
                <c:pt idx="5">
                  <c:v>2003</c:v>
                </c:pt>
                <c:pt idx="6">
                  <c:v>2005</c:v>
                </c:pt>
                <c:pt idx="7">
                  <c:v>2007</c:v>
                </c:pt>
                <c:pt idx="8">
                  <c:v>2009</c:v>
                </c:pt>
                <c:pt idx="9">
                  <c:v>2013</c:v>
                </c:pt>
                <c:pt idx="10">
                  <c:v>2016</c:v>
                </c:pt>
                <c:pt idx="11">
                  <c:v>2019</c:v>
                </c:pt>
              </c:numCache>
            </c:numRef>
          </c:xVal>
          <c:yVal>
            <c:numRef>
              <c:f>'Evolução regional'!$D$106:$O$106</c:f>
              <c:numCache>
                <c:formatCode>0.0</c:formatCode>
                <c:ptCount val="12"/>
                <c:pt idx="0">
                  <c:v>100</c:v>
                </c:pt>
                <c:pt idx="1">
                  <c:v>100.35653749488573</c:v>
                </c:pt>
                <c:pt idx="2">
                  <c:v>98.804722660587998</c:v>
                </c:pt>
                <c:pt idx="3">
                  <c:v>100.58741013501667</c:v>
                </c:pt>
                <c:pt idx="4">
                  <c:v>87.708223741890237</c:v>
                </c:pt>
                <c:pt idx="5">
                  <c:v>#N/A</c:v>
                </c:pt>
                <c:pt idx="6">
                  <c:v>72.949909404407038</c:v>
                </c:pt>
                <c:pt idx="7">
                  <c:v>57.463907884739029</c:v>
                </c:pt>
                <c:pt idx="8">
                  <c:v>47.559763866970599</c:v>
                </c:pt>
                <c:pt idx="9">
                  <c:v>50.467590157227193</c:v>
                </c:pt>
                <c:pt idx="10">
                  <c:v>50.143199485650825</c:v>
                </c:pt>
                <c:pt idx="11">
                  <c:v>66.216611140335488</c:v>
                </c:pt>
              </c:numCache>
            </c:numRef>
          </c:yVal>
          <c:smooth val="0"/>
          <c:extLst>
            <c:ext xmlns:c16="http://schemas.microsoft.com/office/drawing/2014/chart" uri="{C3380CC4-5D6E-409C-BE32-E72D297353CC}">
              <c16:uniqueId val="{00000003-9669-4106-B795-BAED899AAE57}"/>
            </c:ext>
          </c:extLst>
        </c:ser>
        <c:dLbls>
          <c:showLegendKey val="0"/>
          <c:showVal val="0"/>
          <c:showCatName val="0"/>
          <c:showSerName val="0"/>
          <c:showPercent val="0"/>
          <c:showBubbleSize val="0"/>
        </c:dLbls>
        <c:axId val="-954699392"/>
        <c:axId val="-954718432"/>
      </c:scatterChart>
      <c:valAx>
        <c:axId val="-954699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954718432"/>
        <c:crosses val="autoZero"/>
        <c:crossBetween val="midCat"/>
      </c:valAx>
      <c:valAx>
        <c:axId val="-9547184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PT"/>
          </a:p>
        </c:txPr>
        <c:crossAx val="-9546993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5" dropStyle="combo" dx="16" fmlaLink="Sheet1!$D$69" fmlaRange="Sheet1!$C$72:$C$135" noThreeD="1" sel="10" val="3"/>
</file>

<file path=xl/ctrlProps/ctrlProp2.xml><?xml version="1.0" encoding="utf-8"?>
<formControlPr xmlns="http://schemas.microsoft.com/office/spreadsheetml/2009/9/main" objectType="Drop" dropLines="15" dropStyle="combo" dx="16" fmlaLink="Sheet1!$H$69" fmlaRange="Sheet1!$C$72:$C$135" noThreeD="1" sel="12"/>
</file>

<file path=xl/ctrlProps/ctrlProp3.xml><?xml version="1.0" encoding="utf-8"?>
<formControlPr xmlns="http://schemas.microsoft.com/office/spreadsheetml/2009/9/main" objectType="Drop" dropStyle="combo" dx="16" fmlaLink="Sheet1!$J$69" fmlaRange="Sheet1!$S$14:$S$15" noThreeD="1" sel="1" val="0"/>
</file>

<file path=xl/ctrlProps/ctrlProp4.xml><?xml version="1.0" encoding="utf-8"?>
<formControlPr xmlns="http://schemas.microsoft.com/office/spreadsheetml/2009/9/main" objectType="Drop" dropStyle="combo" dx="16" fmlaLink="Sheet1!$D$1" fmlaRange="Sheet1!$S$3:$S$8" noThreeD="1" sel="2" val="0"/>
</file>

<file path=xl/ctrlProps/ctrlProp5.xml><?xml version="1.0" encoding="utf-8"?>
<formControlPr xmlns="http://schemas.microsoft.com/office/spreadsheetml/2009/9/main" objectType="Drop" dropStyle="combo" dx="16" fmlaLink="Sheet1!$F$1" fmlaRange="Sheet1!$X$3:$X$10" noThreeD="1" sel="8" val="0"/>
</file>

<file path=xl/ctrlProps/ctrlProp6.xml><?xml version="1.0" encoding="utf-8"?>
<formControlPr xmlns="http://schemas.microsoft.com/office/spreadsheetml/2009/9/main" objectType="Drop" dropStyle="combo" dx="16" fmlaLink="Sheet1!$H$1" fmlaRange="Sheet1!$S$3:$S$8" noThreeD="1" sel="6" val="0"/>
</file>

<file path=xl/ctrlProps/ctrlProp7.xml><?xml version="1.0" encoding="utf-8"?>
<formControlPr xmlns="http://schemas.microsoft.com/office/spreadsheetml/2009/9/main" objectType="Drop" dropStyle="combo" dx="16" fmlaLink="Sheet1!$J$1" fmlaRange="Sheet1!$X$3:$X$10" noThreeD="1" sel="8" val="0"/>
</file>

<file path=xl/ctrlProps/ctrlProp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hyperlink" Target="#INDICE"/></Relationships>
</file>

<file path=xl/drawings/_rels/drawing10.xml.rels><?xml version="1.0" encoding="UTF-8" standalone="yes"?>
<Relationships xmlns="http://schemas.openxmlformats.org/package/2006/relationships"><Relationship Id="rId1" Type="http://schemas.openxmlformats.org/officeDocument/2006/relationships/hyperlink" Target="#INDICE"/></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image" Target="../media/image3.png"/><Relationship Id="rId4" Type="http://schemas.openxmlformats.org/officeDocument/2006/relationships/hyperlink" Target="http://www.ine.pt/"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N_1999"/><Relationship Id="rId13" Type="http://schemas.openxmlformats.org/officeDocument/2006/relationships/hyperlink" Target="#evolu"/><Relationship Id="rId3" Type="http://schemas.openxmlformats.org/officeDocument/2006/relationships/hyperlink" Target="http://www.ine.pt/" TargetMode="External"/><Relationship Id="rId7" Type="http://schemas.openxmlformats.org/officeDocument/2006/relationships/hyperlink" Target="#N_1989"/><Relationship Id="rId12" Type="http://schemas.openxmlformats.org/officeDocument/2006/relationships/hyperlink" Target="#N_2019"/><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Continente"/><Relationship Id="rId11" Type="http://schemas.openxmlformats.org/officeDocument/2006/relationships/hyperlink" Target="#N_2016"/><Relationship Id="rId5" Type="http://schemas.openxmlformats.org/officeDocument/2006/relationships/hyperlink" Target="#Portugal"/><Relationship Id="rId10" Type="http://schemas.openxmlformats.org/officeDocument/2006/relationships/hyperlink" Target="#N_2013"/><Relationship Id="rId4" Type="http://schemas.openxmlformats.org/officeDocument/2006/relationships/image" Target="../media/image3.png"/><Relationship Id="rId9" Type="http://schemas.openxmlformats.org/officeDocument/2006/relationships/hyperlink" Target="#N_2009"/></Relationships>
</file>

<file path=xl/drawings/_rels/drawing3.xml.rels><?xml version="1.0" encoding="UTF-8" standalone="yes"?>
<Relationships xmlns="http://schemas.openxmlformats.org/package/2006/relationships"><Relationship Id="rId1" Type="http://schemas.openxmlformats.org/officeDocument/2006/relationships/hyperlink" Target="#INDICE"/></Relationships>
</file>

<file path=xl/drawings/_rels/drawing4.xml.rels><?xml version="1.0" encoding="UTF-8" standalone="yes"?>
<Relationships xmlns="http://schemas.openxmlformats.org/package/2006/relationships"><Relationship Id="rId1" Type="http://schemas.openxmlformats.org/officeDocument/2006/relationships/hyperlink" Target="#INDICE"/></Relationships>
</file>

<file path=xl/drawings/_rels/drawing5.xml.rels><?xml version="1.0" encoding="UTF-8" standalone="yes"?>
<Relationships xmlns="http://schemas.openxmlformats.org/package/2006/relationships"><Relationship Id="rId1" Type="http://schemas.openxmlformats.org/officeDocument/2006/relationships/hyperlink" Target="#INDICE"/></Relationships>
</file>

<file path=xl/drawings/_rels/drawing6.xml.rels><?xml version="1.0" encoding="UTF-8" standalone="yes"?>
<Relationships xmlns="http://schemas.openxmlformats.org/package/2006/relationships"><Relationship Id="rId1" Type="http://schemas.openxmlformats.org/officeDocument/2006/relationships/hyperlink" Target="#INDICE"/></Relationships>
</file>

<file path=xl/drawings/_rels/drawing7.xml.rels><?xml version="1.0" encoding="UTF-8" standalone="yes"?>
<Relationships xmlns="http://schemas.openxmlformats.org/package/2006/relationships"><Relationship Id="rId1" Type="http://schemas.openxmlformats.org/officeDocument/2006/relationships/hyperlink" Target="#INDICE"/></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ine.pt/" TargetMode="External"/><Relationship Id="rId1" Type="http://schemas.openxmlformats.org/officeDocument/2006/relationships/chart" Target="../charts/chart1.xml"/><Relationship Id="rId4" Type="http://schemas.openxmlformats.org/officeDocument/2006/relationships/hyperlink" Target="#INDICE"/></Relationships>
</file>

<file path=xl/drawings/_rels/drawing9.xml.rels><?xml version="1.0" encoding="UTF-8" standalone="yes"?>
<Relationships xmlns="http://schemas.openxmlformats.org/package/2006/relationships"><Relationship Id="rId1" Type="http://schemas.openxmlformats.org/officeDocument/2006/relationships/hyperlink" Target="#INDICE"/></Relationships>
</file>

<file path=xl/drawings/drawing1.xml><?xml version="1.0" encoding="utf-8"?>
<xdr:wsDr xmlns:xdr="http://schemas.openxmlformats.org/drawingml/2006/spreadsheetDrawing" xmlns:a="http://schemas.openxmlformats.org/drawingml/2006/main">
  <xdr:twoCellAnchor>
    <xdr:from>
      <xdr:col>16</xdr:col>
      <xdr:colOff>209550</xdr:colOff>
      <xdr:row>0</xdr:row>
      <xdr:rowOff>66675</xdr:rowOff>
    </xdr:from>
    <xdr:to>
      <xdr:col>17</xdr:col>
      <xdr:colOff>447675</xdr:colOff>
      <xdr:row>0</xdr:row>
      <xdr:rowOff>400050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F3B46351-3564-4609-A5BE-C0B5B99F2EA0}"/>
            </a:ext>
          </a:extLst>
        </xdr:cNvPr>
        <xdr:cNvSpPr/>
      </xdr:nvSpPr>
      <xdr:spPr>
        <a:xfrm>
          <a:off x="10677525" y="66675"/>
          <a:ext cx="895350" cy="333375"/>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Menu</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0</xdr:row>
      <xdr:rowOff>76200</xdr:rowOff>
    </xdr:from>
    <xdr:to>
      <xdr:col>11</xdr:col>
      <xdr:colOff>419100</xdr:colOff>
      <xdr:row>0</xdr:row>
      <xdr:rowOff>409575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41CBFE0-51C1-41F8-9451-819FA66B6B4A}"/>
            </a:ext>
          </a:extLst>
        </xdr:cNvPr>
        <xdr:cNvSpPr/>
      </xdr:nvSpPr>
      <xdr:spPr>
        <a:xfrm>
          <a:off x="9667875" y="76200"/>
          <a:ext cx="895350" cy="333375"/>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Menu</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xdr:row>
          <xdr:rowOff>85725</xdr:rowOff>
        </xdr:from>
        <xdr:to>
          <xdr:col>4</xdr:col>
          <xdr:colOff>228600</xdr:colOff>
          <xdr:row>5</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B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xdr:row>
          <xdr:rowOff>85725</xdr:rowOff>
        </xdr:from>
        <xdr:to>
          <xdr:col>7</xdr:col>
          <xdr:colOff>38100</xdr:colOff>
          <xdr:row>5</xdr:row>
          <xdr:rowOff>19050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B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xdr:row>
          <xdr:rowOff>95250</xdr:rowOff>
        </xdr:from>
        <xdr:to>
          <xdr:col>11</xdr:col>
          <xdr:colOff>495300</xdr:colOff>
          <xdr:row>5</xdr:row>
          <xdr:rowOff>28575</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B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xdr:row>
          <xdr:rowOff>95250</xdr:rowOff>
        </xdr:from>
        <xdr:to>
          <xdr:col>14</xdr:col>
          <xdr:colOff>428625</xdr:colOff>
          <xdr:row>5</xdr:row>
          <xdr:rowOff>28575</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B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600074</xdr:colOff>
      <xdr:row>7</xdr:row>
      <xdr:rowOff>42862</xdr:rowOff>
    </xdr:from>
    <xdr:to>
      <xdr:col>16</xdr:col>
      <xdr:colOff>590550</xdr:colOff>
      <xdr:row>28</xdr:row>
      <xdr:rowOff>28575</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30</xdr:row>
      <xdr:rowOff>38100</xdr:rowOff>
    </xdr:from>
    <xdr:to>
      <xdr:col>16</xdr:col>
      <xdr:colOff>590551</xdr:colOff>
      <xdr:row>50</xdr:row>
      <xdr:rowOff>34800</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466725</xdr:colOff>
      <xdr:row>0</xdr:row>
      <xdr:rowOff>85725</xdr:rowOff>
    </xdr:from>
    <xdr:to>
      <xdr:col>19</xdr:col>
      <xdr:colOff>485226</xdr:colOff>
      <xdr:row>1</xdr:row>
      <xdr:rowOff>124238</xdr:rowOff>
    </xdr:to>
    <xdr:pic>
      <xdr:nvPicPr>
        <xdr:cNvPr id="3" name="Imagem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3"/>
        <a:stretch>
          <a:fillRect/>
        </a:stretch>
      </xdr:blipFill>
      <xdr:spPr>
        <a:xfrm>
          <a:off x="9610725" y="85725"/>
          <a:ext cx="2456901" cy="371888"/>
        </a:xfrm>
        <a:prstGeom prst="rect">
          <a:avLst/>
        </a:prstGeom>
      </xdr:spPr>
    </xdr:pic>
    <xdr:clientData/>
  </xdr:twoCellAnchor>
  <xdr:oneCellAnchor>
    <xdr:from>
      <xdr:col>19</xdr:col>
      <xdr:colOff>133350</xdr:colOff>
      <xdr:row>46</xdr:row>
      <xdr:rowOff>28575</xdr:rowOff>
    </xdr:from>
    <xdr:ext cx="1980000" cy="366799"/>
    <xdr:pic>
      <xdr:nvPicPr>
        <xdr:cNvPr id="13" name="Imagem 1">
          <a:hlinkClick xmlns:r="http://schemas.openxmlformats.org/officeDocument/2006/relationships" r:id="rId4"/>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715750" y="7667625"/>
          <a:ext cx="1980000" cy="366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0</xdr:col>
          <xdr:colOff>66675</xdr:colOff>
          <xdr:row>0</xdr:row>
          <xdr:rowOff>66675</xdr:rowOff>
        </xdr:from>
        <xdr:to>
          <xdr:col>1</xdr:col>
          <xdr:colOff>95250</xdr:colOff>
          <xdr:row>1</xdr:row>
          <xdr:rowOff>123825</xdr:rowOff>
        </xdr:to>
        <xdr:sp macro="" textlink="">
          <xdr:nvSpPr>
            <xdr:cNvPr id="2055" name="Button 7" hidden="1">
              <a:extLst>
                <a:ext uri="{63B3BB69-23CF-44E3-9099-C40C66FF867C}">
                  <a14:compatExt spid="_x0000_s2055"/>
                </a:ext>
                <a:ext uri="{FF2B5EF4-FFF2-40B4-BE49-F238E27FC236}">
                  <a16:creationId xmlns:a16="http://schemas.microsoft.com/office/drawing/2014/main" id="{00000000-0008-0000-0B00-000007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PT" sz="1000" b="1" i="0" u="none" strike="noStrike" baseline="0">
                  <a:solidFill>
                    <a:srgbClr val="000000"/>
                  </a:solidFill>
                  <a:latin typeface="Arial"/>
                  <a:cs typeface="Arial"/>
                </a:rPr>
                <a:t>Menu Inicial</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447675</xdr:colOff>
      <xdr:row>0</xdr:row>
      <xdr:rowOff>104775</xdr:rowOff>
    </xdr:from>
    <xdr:to>
      <xdr:col>14</xdr:col>
      <xdr:colOff>466176</xdr:colOff>
      <xdr:row>2</xdr:row>
      <xdr:rowOff>152813</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543675" y="104775"/>
          <a:ext cx="2456901" cy="371888"/>
        </a:xfrm>
        <a:prstGeom prst="rect">
          <a:avLst/>
        </a:prstGeom>
      </xdr:spPr>
    </xdr:pic>
    <xdr:clientData/>
  </xdr:twoCellAnchor>
  <xdr:twoCellAnchor editAs="oneCell">
    <xdr:from>
      <xdr:col>0</xdr:col>
      <xdr:colOff>0</xdr:colOff>
      <xdr:row>0</xdr:row>
      <xdr:rowOff>0</xdr:rowOff>
    </xdr:from>
    <xdr:to>
      <xdr:col>8</xdr:col>
      <xdr:colOff>209550</xdr:colOff>
      <xdr:row>7</xdr:row>
      <xdr:rowOff>19050</xdr:rowOff>
    </xdr:to>
    <xdr:pic>
      <xdr:nvPicPr>
        <xdr:cNvPr id="5" name="Picture 4" descr="GPP">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50863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133350</xdr:colOff>
      <xdr:row>29</xdr:row>
      <xdr:rowOff>28575</xdr:rowOff>
    </xdr:from>
    <xdr:ext cx="1980000" cy="366799"/>
    <xdr:pic>
      <xdr:nvPicPr>
        <xdr:cNvPr id="6" name="Imagem 1">
          <a:hlinkClick xmlns:r="http://schemas.openxmlformats.org/officeDocument/2006/relationships" r:id="rId3"/>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715750" y="7667625"/>
          <a:ext cx="1980000" cy="366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171450</xdr:colOff>
      <xdr:row>12</xdr:row>
      <xdr:rowOff>57150</xdr:rowOff>
    </xdr:from>
    <xdr:to>
      <xdr:col>5</xdr:col>
      <xdr:colOff>57150</xdr:colOff>
      <xdr:row>16</xdr:row>
      <xdr:rowOff>76200</xdr:rowOff>
    </xdr:to>
    <xdr:sp macro="" textlink="">
      <xdr:nvSpPr>
        <xdr:cNvPr id="2" name="Rectangle 1">
          <a:hlinkClick xmlns:r="http://schemas.openxmlformats.org/officeDocument/2006/relationships" r:id="rId5"/>
          <a:extLst>
            <a:ext uri="{FF2B5EF4-FFF2-40B4-BE49-F238E27FC236}">
              <a16:creationId xmlns:a16="http://schemas.microsoft.com/office/drawing/2014/main" id="{41A72F45-8FD2-4B1F-C93C-9D54F8822AB1}"/>
            </a:ext>
          </a:extLst>
        </xdr:cNvPr>
        <xdr:cNvSpPr/>
      </xdr:nvSpPr>
      <xdr:spPr>
        <a:xfrm>
          <a:off x="1390650" y="1685925"/>
          <a:ext cx="1714500" cy="6953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Séries 1989-2019</a:t>
          </a:r>
          <a:r>
            <a:rPr lang="pt-PT" sz="1200" b="1" baseline="0"/>
            <a:t> </a:t>
          </a:r>
          <a:br>
            <a:rPr lang="pt-PT" sz="1200" b="1" baseline="0"/>
          </a:br>
          <a:r>
            <a:rPr lang="pt-PT" sz="1200" b="1" baseline="0"/>
            <a:t>Portugal</a:t>
          </a:r>
          <a:endParaRPr lang="pt-PT" sz="1200" b="1"/>
        </a:p>
      </xdr:txBody>
    </xdr:sp>
    <xdr:clientData/>
  </xdr:twoCellAnchor>
  <xdr:twoCellAnchor>
    <xdr:from>
      <xdr:col>5</xdr:col>
      <xdr:colOff>219075</xdr:colOff>
      <xdr:row>12</xdr:row>
      <xdr:rowOff>66675</xdr:rowOff>
    </xdr:from>
    <xdr:to>
      <xdr:col>8</xdr:col>
      <xdr:colOff>104775</xdr:colOff>
      <xdr:row>16</xdr:row>
      <xdr:rowOff>85725</xdr:rowOff>
    </xdr:to>
    <xdr:sp macro="" textlink="">
      <xdr:nvSpPr>
        <xdr:cNvPr id="4" name="Rectangle 3">
          <a:hlinkClick xmlns:r="http://schemas.openxmlformats.org/officeDocument/2006/relationships" r:id="rId6"/>
          <a:extLst>
            <a:ext uri="{FF2B5EF4-FFF2-40B4-BE49-F238E27FC236}">
              <a16:creationId xmlns:a16="http://schemas.microsoft.com/office/drawing/2014/main" id="{B4F5CDD8-15B4-4E57-AC53-19D87F4A4AC1}"/>
            </a:ext>
          </a:extLst>
        </xdr:cNvPr>
        <xdr:cNvSpPr/>
      </xdr:nvSpPr>
      <xdr:spPr>
        <a:xfrm>
          <a:off x="3267075" y="1695450"/>
          <a:ext cx="1714500" cy="6953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Séries 1989-2019</a:t>
          </a:r>
          <a:r>
            <a:rPr lang="pt-PT" sz="1200" b="1" baseline="0"/>
            <a:t> </a:t>
          </a:r>
          <a:br>
            <a:rPr lang="pt-PT" sz="1200" b="1" baseline="0"/>
          </a:br>
          <a:r>
            <a:rPr lang="pt-PT" sz="1200" b="1" baseline="0"/>
            <a:t>Continente</a:t>
          </a:r>
          <a:endParaRPr lang="pt-PT" sz="1200" b="1"/>
        </a:p>
      </xdr:txBody>
    </xdr:sp>
    <xdr:clientData/>
  </xdr:twoCellAnchor>
  <xdr:twoCellAnchor>
    <xdr:from>
      <xdr:col>2</xdr:col>
      <xdr:colOff>276225</xdr:colOff>
      <xdr:row>18</xdr:row>
      <xdr:rowOff>19051</xdr:rowOff>
    </xdr:from>
    <xdr:to>
      <xdr:col>4</xdr:col>
      <xdr:colOff>561975</xdr:colOff>
      <xdr:row>20</xdr:row>
      <xdr:rowOff>95251</xdr:rowOff>
    </xdr:to>
    <xdr:sp macro="" textlink="">
      <xdr:nvSpPr>
        <xdr:cNvPr id="7" name="Rectangle 6">
          <a:hlinkClick xmlns:r="http://schemas.openxmlformats.org/officeDocument/2006/relationships" r:id="rId7"/>
          <a:extLst>
            <a:ext uri="{FF2B5EF4-FFF2-40B4-BE49-F238E27FC236}">
              <a16:creationId xmlns:a16="http://schemas.microsoft.com/office/drawing/2014/main" id="{FC023CBF-A7CE-4271-9DE3-0A0FF6D799AC}"/>
            </a:ext>
          </a:extLst>
        </xdr:cNvPr>
        <xdr:cNvSpPr/>
      </xdr:nvSpPr>
      <xdr:spPr>
        <a:xfrm>
          <a:off x="1495425" y="2647951"/>
          <a:ext cx="1504950" cy="4000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Regional 1989</a:t>
          </a:r>
        </a:p>
      </xdr:txBody>
    </xdr:sp>
    <xdr:clientData/>
  </xdr:twoCellAnchor>
  <xdr:twoCellAnchor>
    <xdr:from>
      <xdr:col>2</xdr:col>
      <xdr:colOff>276225</xdr:colOff>
      <xdr:row>21</xdr:row>
      <xdr:rowOff>38101</xdr:rowOff>
    </xdr:from>
    <xdr:to>
      <xdr:col>4</xdr:col>
      <xdr:colOff>561975</xdr:colOff>
      <xdr:row>23</xdr:row>
      <xdr:rowOff>114301</xdr:rowOff>
    </xdr:to>
    <xdr:sp macro="" textlink="">
      <xdr:nvSpPr>
        <xdr:cNvPr id="8" name="Rectangle 7">
          <a:hlinkClick xmlns:r="http://schemas.openxmlformats.org/officeDocument/2006/relationships" r:id="rId8"/>
          <a:extLst>
            <a:ext uri="{FF2B5EF4-FFF2-40B4-BE49-F238E27FC236}">
              <a16:creationId xmlns:a16="http://schemas.microsoft.com/office/drawing/2014/main" id="{1DE4E104-7892-4C4D-9D53-7B52C1B61F8A}"/>
            </a:ext>
          </a:extLst>
        </xdr:cNvPr>
        <xdr:cNvSpPr/>
      </xdr:nvSpPr>
      <xdr:spPr>
        <a:xfrm>
          <a:off x="1495425" y="3152776"/>
          <a:ext cx="1504950" cy="4000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Regional 1999</a:t>
          </a:r>
        </a:p>
      </xdr:txBody>
    </xdr:sp>
    <xdr:clientData/>
  </xdr:twoCellAnchor>
  <xdr:twoCellAnchor>
    <xdr:from>
      <xdr:col>2</xdr:col>
      <xdr:colOff>276225</xdr:colOff>
      <xdr:row>24</xdr:row>
      <xdr:rowOff>57151</xdr:rowOff>
    </xdr:from>
    <xdr:to>
      <xdr:col>4</xdr:col>
      <xdr:colOff>561975</xdr:colOff>
      <xdr:row>26</xdr:row>
      <xdr:rowOff>133351</xdr:rowOff>
    </xdr:to>
    <xdr:sp macro="" textlink="">
      <xdr:nvSpPr>
        <xdr:cNvPr id="9" name="Rectangle 8">
          <a:hlinkClick xmlns:r="http://schemas.openxmlformats.org/officeDocument/2006/relationships" r:id="rId9"/>
          <a:extLst>
            <a:ext uri="{FF2B5EF4-FFF2-40B4-BE49-F238E27FC236}">
              <a16:creationId xmlns:a16="http://schemas.microsoft.com/office/drawing/2014/main" id="{47842B66-BB81-4574-A1FE-17563FD8C20E}"/>
            </a:ext>
          </a:extLst>
        </xdr:cNvPr>
        <xdr:cNvSpPr/>
      </xdr:nvSpPr>
      <xdr:spPr>
        <a:xfrm>
          <a:off x="1495425" y="3657601"/>
          <a:ext cx="1504950" cy="4000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Regional 2009</a:t>
          </a:r>
        </a:p>
      </xdr:txBody>
    </xdr:sp>
    <xdr:clientData/>
  </xdr:twoCellAnchor>
  <xdr:twoCellAnchor>
    <xdr:from>
      <xdr:col>5</xdr:col>
      <xdr:colOff>323850</xdr:colOff>
      <xdr:row>18</xdr:row>
      <xdr:rowOff>19051</xdr:rowOff>
    </xdr:from>
    <xdr:to>
      <xdr:col>8</xdr:col>
      <xdr:colOff>0</xdr:colOff>
      <xdr:row>20</xdr:row>
      <xdr:rowOff>95251</xdr:rowOff>
    </xdr:to>
    <xdr:sp macro="" textlink="">
      <xdr:nvSpPr>
        <xdr:cNvPr id="10" name="Rectangle 9">
          <a:hlinkClick xmlns:r="http://schemas.openxmlformats.org/officeDocument/2006/relationships" r:id="rId10"/>
          <a:extLst>
            <a:ext uri="{FF2B5EF4-FFF2-40B4-BE49-F238E27FC236}">
              <a16:creationId xmlns:a16="http://schemas.microsoft.com/office/drawing/2014/main" id="{E540472E-11C1-4DD1-BCF9-AE756502E231}"/>
            </a:ext>
          </a:extLst>
        </xdr:cNvPr>
        <xdr:cNvSpPr/>
      </xdr:nvSpPr>
      <xdr:spPr>
        <a:xfrm>
          <a:off x="3371850" y="2647951"/>
          <a:ext cx="1504950" cy="4000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Regional 2013</a:t>
          </a:r>
        </a:p>
      </xdr:txBody>
    </xdr:sp>
    <xdr:clientData/>
  </xdr:twoCellAnchor>
  <xdr:twoCellAnchor>
    <xdr:from>
      <xdr:col>5</xdr:col>
      <xdr:colOff>323850</xdr:colOff>
      <xdr:row>21</xdr:row>
      <xdr:rowOff>38101</xdr:rowOff>
    </xdr:from>
    <xdr:to>
      <xdr:col>8</xdr:col>
      <xdr:colOff>0</xdr:colOff>
      <xdr:row>23</xdr:row>
      <xdr:rowOff>114301</xdr:rowOff>
    </xdr:to>
    <xdr:sp macro="" textlink="">
      <xdr:nvSpPr>
        <xdr:cNvPr id="11" name="Rectangle 10">
          <a:hlinkClick xmlns:r="http://schemas.openxmlformats.org/officeDocument/2006/relationships" r:id="rId11"/>
          <a:extLst>
            <a:ext uri="{FF2B5EF4-FFF2-40B4-BE49-F238E27FC236}">
              <a16:creationId xmlns:a16="http://schemas.microsoft.com/office/drawing/2014/main" id="{3B3550D6-4603-4DDD-AF50-A5D6B10A2D7D}"/>
            </a:ext>
          </a:extLst>
        </xdr:cNvPr>
        <xdr:cNvSpPr/>
      </xdr:nvSpPr>
      <xdr:spPr>
        <a:xfrm>
          <a:off x="3371850" y="3152776"/>
          <a:ext cx="1504950" cy="4000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Regional 2016</a:t>
          </a:r>
        </a:p>
      </xdr:txBody>
    </xdr:sp>
    <xdr:clientData/>
  </xdr:twoCellAnchor>
  <xdr:twoCellAnchor>
    <xdr:from>
      <xdr:col>5</xdr:col>
      <xdr:colOff>323850</xdr:colOff>
      <xdr:row>24</xdr:row>
      <xdr:rowOff>57151</xdr:rowOff>
    </xdr:from>
    <xdr:to>
      <xdr:col>8</xdr:col>
      <xdr:colOff>0</xdr:colOff>
      <xdr:row>26</xdr:row>
      <xdr:rowOff>133351</xdr:rowOff>
    </xdr:to>
    <xdr:sp macro="" textlink="">
      <xdr:nvSpPr>
        <xdr:cNvPr id="12" name="Rectangle 11">
          <a:hlinkClick xmlns:r="http://schemas.openxmlformats.org/officeDocument/2006/relationships" r:id="rId12"/>
          <a:extLst>
            <a:ext uri="{FF2B5EF4-FFF2-40B4-BE49-F238E27FC236}">
              <a16:creationId xmlns:a16="http://schemas.microsoft.com/office/drawing/2014/main" id="{7266379C-22BA-45D4-BBD9-4A0F7D7361F5}"/>
            </a:ext>
          </a:extLst>
        </xdr:cNvPr>
        <xdr:cNvSpPr/>
      </xdr:nvSpPr>
      <xdr:spPr>
        <a:xfrm>
          <a:off x="3371850" y="3657601"/>
          <a:ext cx="1504950" cy="4000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Regional 2019</a:t>
          </a:r>
        </a:p>
      </xdr:txBody>
    </xdr:sp>
    <xdr:clientData/>
  </xdr:twoCellAnchor>
  <xdr:twoCellAnchor>
    <xdr:from>
      <xdr:col>9</xdr:col>
      <xdr:colOff>561975</xdr:colOff>
      <xdr:row>17</xdr:row>
      <xdr:rowOff>57150</xdr:rowOff>
    </xdr:from>
    <xdr:to>
      <xdr:col>12</xdr:col>
      <xdr:colOff>447675</xdr:colOff>
      <xdr:row>21</xdr:row>
      <xdr:rowOff>104775</xdr:rowOff>
    </xdr:to>
    <xdr:sp macro="" textlink="">
      <xdr:nvSpPr>
        <xdr:cNvPr id="14" name="Rectangle 13">
          <a:hlinkClick xmlns:r="http://schemas.openxmlformats.org/officeDocument/2006/relationships" r:id="rId13"/>
          <a:extLst>
            <a:ext uri="{FF2B5EF4-FFF2-40B4-BE49-F238E27FC236}">
              <a16:creationId xmlns:a16="http://schemas.microsoft.com/office/drawing/2014/main" id="{A88A5D76-BFD0-491F-B2FE-09FEB8DB85E0}"/>
            </a:ext>
          </a:extLst>
        </xdr:cNvPr>
        <xdr:cNvSpPr/>
      </xdr:nvSpPr>
      <xdr:spPr>
        <a:xfrm>
          <a:off x="6048375" y="2524125"/>
          <a:ext cx="1714500" cy="6953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Visualização Gráfica da Evolução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361950</xdr:colOff>
      <xdr:row>0</xdr:row>
      <xdr:rowOff>123825</xdr:rowOff>
    </xdr:from>
    <xdr:to>
      <xdr:col>17</xdr:col>
      <xdr:colOff>438150</xdr:colOff>
      <xdr:row>0</xdr:row>
      <xdr:rowOff>457200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460A4B90-C6CF-FE7D-CD6F-B46781DA08C9}"/>
            </a:ext>
          </a:extLst>
        </xdr:cNvPr>
        <xdr:cNvSpPr/>
      </xdr:nvSpPr>
      <xdr:spPr>
        <a:xfrm>
          <a:off x="10210800" y="123825"/>
          <a:ext cx="895350" cy="333375"/>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104775</xdr:colOff>
      <xdr:row>0</xdr:row>
      <xdr:rowOff>85725</xdr:rowOff>
    </xdr:from>
    <xdr:to>
      <xdr:col>11</xdr:col>
      <xdr:colOff>390525</xdr:colOff>
      <xdr:row>0</xdr:row>
      <xdr:rowOff>419100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EDD4DFAB-5370-4AB3-BB3A-48E28802E9DA}"/>
            </a:ext>
          </a:extLst>
        </xdr:cNvPr>
        <xdr:cNvSpPr/>
      </xdr:nvSpPr>
      <xdr:spPr>
        <a:xfrm>
          <a:off x="8724900" y="85725"/>
          <a:ext cx="895350" cy="333375"/>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161925</xdr:colOff>
      <xdr:row>0</xdr:row>
      <xdr:rowOff>85725</xdr:rowOff>
    </xdr:from>
    <xdr:to>
      <xdr:col>11</xdr:col>
      <xdr:colOff>447675</xdr:colOff>
      <xdr:row>0</xdr:row>
      <xdr:rowOff>419100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7A318520-28EA-4406-823A-31D7446EEB74}"/>
            </a:ext>
          </a:extLst>
        </xdr:cNvPr>
        <xdr:cNvSpPr/>
      </xdr:nvSpPr>
      <xdr:spPr>
        <a:xfrm>
          <a:off x="8601075" y="85725"/>
          <a:ext cx="895350" cy="333375"/>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304800</xdr:colOff>
      <xdr:row>0</xdr:row>
      <xdr:rowOff>85725</xdr:rowOff>
    </xdr:from>
    <xdr:to>
      <xdr:col>11</xdr:col>
      <xdr:colOff>590550</xdr:colOff>
      <xdr:row>0</xdr:row>
      <xdr:rowOff>419100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9DDE2C48-86F8-43E5-866C-868B42600230}"/>
            </a:ext>
          </a:extLst>
        </xdr:cNvPr>
        <xdr:cNvSpPr/>
      </xdr:nvSpPr>
      <xdr:spPr>
        <a:xfrm>
          <a:off x="9001125" y="85725"/>
          <a:ext cx="895350" cy="333375"/>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247650</xdr:colOff>
      <xdr:row>0</xdr:row>
      <xdr:rowOff>76200</xdr:rowOff>
    </xdr:from>
    <xdr:to>
      <xdr:col>11</xdr:col>
      <xdr:colOff>533400</xdr:colOff>
      <xdr:row>0</xdr:row>
      <xdr:rowOff>409575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28EE1D66-09B7-4FC5-8977-D5622A99D307}"/>
            </a:ext>
          </a:extLst>
        </xdr:cNvPr>
        <xdr:cNvSpPr/>
      </xdr:nvSpPr>
      <xdr:spPr>
        <a:xfrm>
          <a:off x="8867775" y="76200"/>
          <a:ext cx="895350" cy="333375"/>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Menu</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3</xdr:row>
          <xdr:rowOff>95250</xdr:rowOff>
        </xdr:from>
        <xdr:to>
          <xdr:col>5</xdr:col>
          <xdr:colOff>514350</xdr:colOff>
          <xdr:row>5</xdr:row>
          <xdr:rowOff>28575</xdr:rowOff>
        </xdr:to>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3</xdr:row>
          <xdr:rowOff>104775</xdr:rowOff>
        </xdr:from>
        <xdr:to>
          <xdr:col>11</xdr:col>
          <xdr:colOff>38100</xdr:colOff>
          <xdr:row>5</xdr:row>
          <xdr:rowOff>38100</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xdr:row>
          <xdr:rowOff>85725</xdr:rowOff>
        </xdr:from>
        <xdr:to>
          <xdr:col>15</xdr:col>
          <xdr:colOff>400050</xdr:colOff>
          <xdr:row>5</xdr:row>
          <xdr:rowOff>19050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276224</xdr:colOff>
      <xdr:row>7</xdr:row>
      <xdr:rowOff>71437</xdr:rowOff>
    </xdr:from>
    <xdr:to>
      <xdr:col>18</xdr:col>
      <xdr:colOff>590550</xdr:colOff>
      <xdr:row>37</xdr:row>
      <xdr:rowOff>57151</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20</xdr:col>
      <xdr:colOff>119062</xdr:colOff>
      <xdr:row>33</xdr:row>
      <xdr:rowOff>19059</xdr:rowOff>
    </xdr:from>
    <xdr:ext cx="1980000" cy="366799"/>
    <xdr:pic>
      <xdr:nvPicPr>
        <xdr:cNvPr id="9" name="Imagem 1">
          <a:hlinkClick xmlns:r="http://schemas.openxmlformats.org/officeDocument/2006/relationships" r:id="rId2"/>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11062" y="5343534"/>
          <a:ext cx="1980000" cy="366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17</xdr:col>
      <xdr:colOff>9525</xdr:colOff>
      <xdr:row>0</xdr:row>
      <xdr:rowOff>209550</xdr:rowOff>
    </xdr:from>
    <xdr:to>
      <xdr:col>18</xdr:col>
      <xdr:colOff>295275</xdr:colOff>
      <xdr:row>2</xdr:row>
      <xdr:rowOff>47625</xdr:rowOff>
    </xdr:to>
    <xdr:sp macro="" textlink="">
      <xdr:nvSpPr>
        <xdr:cNvPr id="2" name="Rectangle: Rounded Corners 1">
          <a:hlinkClick xmlns:r="http://schemas.openxmlformats.org/officeDocument/2006/relationships" r:id="rId4"/>
          <a:extLst>
            <a:ext uri="{FF2B5EF4-FFF2-40B4-BE49-F238E27FC236}">
              <a16:creationId xmlns:a16="http://schemas.microsoft.com/office/drawing/2014/main" id="{056916CC-0D5E-4B5C-A9E0-6DB0DEB2EF53}"/>
            </a:ext>
          </a:extLst>
        </xdr:cNvPr>
        <xdr:cNvSpPr/>
      </xdr:nvSpPr>
      <xdr:spPr>
        <a:xfrm>
          <a:off x="10372725" y="209550"/>
          <a:ext cx="895350" cy="333375"/>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257175</xdr:colOff>
      <xdr:row>0</xdr:row>
      <xdr:rowOff>104775</xdr:rowOff>
    </xdr:from>
    <xdr:to>
      <xdr:col>11</xdr:col>
      <xdr:colOff>542925</xdr:colOff>
      <xdr:row>0</xdr:row>
      <xdr:rowOff>438150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9F9F9606-43E2-4A80-AB5D-FA9CDC1462D2}"/>
            </a:ext>
          </a:extLst>
        </xdr:cNvPr>
        <xdr:cNvSpPr/>
      </xdr:nvSpPr>
      <xdr:spPr>
        <a:xfrm>
          <a:off x="8039100" y="104775"/>
          <a:ext cx="895350" cy="333375"/>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P216"/>
  <sheetViews>
    <sheetView showGridLines="0" workbookViewId="0">
      <pane xSplit="4" ySplit="1" topLeftCell="E2" activePane="bottomRight" state="frozen"/>
      <selection pane="topRight" activeCell="E1" sqref="E1"/>
      <selection pane="bottomLeft" activeCell="A2" sqref="A2"/>
      <selection pane="bottomRight" sqref="A1:D1"/>
    </sheetView>
  </sheetViews>
  <sheetFormatPr defaultRowHeight="12.75"/>
  <cols>
    <col min="1" max="1" width="16.140625" style="84" customWidth="1"/>
    <col min="2" max="2" width="9.140625" style="84" customWidth="1"/>
    <col min="3" max="3" width="13.28515625" style="84" customWidth="1"/>
    <col min="4" max="4" width="0.140625" style="84" customWidth="1"/>
    <col min="5" max="14" width="9.85546875" style="84" customWidth="1"/>
    <col min="15" max="17" width="9.85546875" customWidth="1"/>
    <col min="18" max="18" width="17" customWidth="1"/>
    <col min="19" max="22" width="9.85546875" customWidth="1"/>
  </cols>
  <sheetData>
    <row r="1" spans="1:16" ht="36" customHeight="1">
      <c r="A1" s="303" t="s">
        <v>183</v>
      </c>
      <c r="B1" s="304"/>
      <c r="C1" s="304"/>
      <c r="D1" s="304"/>
      <c r="E1" s="77">
        <v>1989</v>
      </c>
      <c r="F1" s="77">
        <v>1993</v>
      </c>
      <c r="G1" s="77">
        <v>1995</v>
      </c>
      <c r="H1" s="77">
        <v>1997</v>
      </c>
      <c r="I1" s="77">
        <v>1999</v>
      </c>
      <c r="J1" s="77">
        <v>2003</v>
      </c>
      <c r="K1" s="77">
        <v>2005</v>
      </c>
      <c r="L1" s="77">
        <v>2007</v>
      </c>
      <c r="M1" s="77">
        <v>2009</v>
      </c>
      <c r="N1" s="77">
        <v>2013</v>
      </c>
      <c r="O1" s="77">
        <v>2016</v>
      </c>
      <c r="P1" s="77">
        <v>2019</v>
      </c>
    </row>
    <row r="2" spans="1:16">
      <c r="A2" s="305" t="s">
        <v>0</v>
      </c>
      <c r="B2" s="306"/>
      <c r="C2" s="306"/>
      <c r="D2" s="306"/>
      <c r="E2" s="37"/>
      <c r="F2" s="37"/>
      <c r="G2" s="37"/>
      <c r="H2" s="37"/>
      <c r="I2" s="37"/>
      <c r="J2" s="37"/>
      <c r="K2" s="37"/>
      <c r="L2" s="37"/>
      <c r="M2" s="37"/>
      <c r="N2" s="37"/>
      <c r="O2" s="277"/>
      <c r="P2" s="302"/>
    </row>
    <row r="3" spans="1:16">
      <c r="A3" s="38" t="s">
        <v>183</v>
      </c>
      <c r="B3" s="52"/>
      <c r="C3" s="52"/>
      <c r="D3" s="52"/>
      <c r="E3" s="40">
        <v>598742</v>
      </c>
      <c r="F3" s="40">
        <v>489011</v>
      </c>
      <c r="G3" s="40">
        <v>450635</v>
      </c>
      <c r="H3" s="40">
        <v>416689</v>
      </c>
      <c r="I3" s="40">
        <v>415969</v>
      </c>
      <c r="J3" s="40">
        <v>359248</v>
      </c>
      <c r="K3" s="40">
        <v>323920</v>
      </c>
      <c r="L3" s="40">
        <v>275085</v>
      </c>
      <c r="M3" s="40">
        <v>305266</v>
      </c>
      <c r="N3" s="40">
        <v>264419</v>
      </c>
      <c r="O3" s="40">
        <v>258983</v>
      </c>
      <c r="P3" s="41">
        <v>290229</v>
      </c>
    </row>
    <row r="4" spans="1:16">
      <c r="A4" s="48" t="s">
        <v>184</v>
      </c>
      <c r="E4" s="113">
        <v>550879</v>
      </c>
      <c r="F4" s="84">
        <v>446145</v>
      </c>
      <c r="G4" s="84">
        <v>412065</v>
      </c>
      <c r="H4" s="84">
        <v>381794</v>
      </c>
      <c r="I4" s="113">
        <v>382163</v>
      </c>
      <c r="J4" s="84">
        <v>330619</v>
      </c>
      <c r="K4" s="84">
        <v>297046</v>
      </c>
      <c r="L4" s="84">
        <v>251548</v>
      </c>
      <c r="M4" s="113">
        <v>278114</v>
      </c>
      <c r="N4" s="113">
        <v>240527</v>
      </c>
      <c r="O4" s="113">
        <v>235774</v>
      </c>
      <c r="P4" s="114">
        <v>266039</v>
      </c>
    </row>
    <row r="5" spans="1:16">
      <c r="A5" s="38" t="s">
        <v>185</v>
      </c>
      <c r="B5" s="52"/>
      <c r="C5" s="52"/>
      <c r="D5" s="52"/>
      <c r="E5" s="40">
        <v>111505</v>
      </c>
      <c r="F5" s="40">
        <v>86967</v>
      </c>
      <c r="G5" s="40">
        <v>79916</v>
      </c>
      <c r="H5" s="40">
        <v>73048</v>
      </c>
      <c r="I5" s="40">
        <v>67546</v>
      </c>
      <c r="J5" s="40">
        <v>58757</v>
      </c>
      <c r="K5" s="40">
        <v>52696</v>
      </c>
      <c r="L5" s="40">
        <v>45848</v>
      </c>
      <c r="M5" s="40">
        <v>49037</v>
      </c>
      <c r="N5" s="40">
        <v>41601</v>
      </c>
      <c r="O5" s="40">
        <v>39651</v>
      </c>
      <c r="P5" s="41">
        <v>44560</v>
      </c>
    </row>
    <row r="6" spans="1:16">
      <c r="A6" s="172" t="s">
        <v>186</v>
      </c>
      <c r="B6" s="173"/>
      <c r="C6" s="173"/>
      <c r="D6" s="173"/>
      <c r="E6" s="113">
        <v>80551</v>
      </c>
      <c r="F6" s="113">
        <v>75678</v>
      </c>
      <c r="G6" s="113">
        <v>72248</v>
      </c>
      <c r="H6" s="113">
        <v>70098</v>
      </c>
      <c r="I6" s="113">
        <v>70006</v>
      </c>
      <c r="J6" s="113">
        <v>64963</v>
      </c>
      <c r="K6" s="113">
        <v>61649</v>
      </c>
      <c r="L6" s="113">
        <v>56339</v>
      </c>
      <c r="M6" s="113">
        <v>61804</v>
      </c>
      <c r="N6" s="113">
        <v>57224</v>
      </c>
      <c r="O6" s="113">
        <v>56228</v>
      </c>
      <c r="P6" s="114">
        <v>65211</v>
      </c>
    </row>
    <row r="7" spans="1:16">
      <c r="A7" s="38" t="s">
        <v>187</v>
      </c>
      <c r="B7" s="52"/>
      <c r="C7" s="52"/>
      <c r="D7" s="52"/>
      <c r="E7" s="40">
        <v>125307</v>
      </c>
      <c r="F7" s="40">
        <v>97459</v>
      </c>
      <c r="G7" s="40">
        <v>88547</v>
      </c>
      <c r="H7" s="40">
        <v>80217</v>
      </c>
      <c r="I7" s="40">
        <v>79806</v>
      </c>
      <c r="J7" s="40">
        <v>66060</v>
      </c>
      <c r="K7" s="40">
        <v>58823</v>
      </c>
      <c r="L7" s="40">
        <v>47542</v>
      </c>
      <c r="M7" s="40">
        <v>49424</v>
      </c>
      <c r="N7" s="40">
        <v>38356</v>
      </c>
      <c r="O7" s="40">
        <v>39462</v>
      </c>
      <c r="P7" s="41">
        <v>44245</v>
      </c>
    </row>
    <row r="8" spans="1:16">
      <c r="A8" s="172" t="s">
        <v>188</v>
      </c>
      <c r="B8" s="173"/>
      <c r="C8" s="173"/>
      <c r="D8" s="173"/>
      <c r="E8" s="113">
        <v>60386</v>
      </c>
      <c r="F8" s="113">
        <v>49533</v>
      </c>
      <c r="G8" s="113">
        <v>45878</v>
      </c>
      <c r="H8" s="113">
        <v>42841</v>
      </c>
      <c r="I8" s="113">
        <v>48313</v>
      </c>
      <c r="J8" s="113">
        <v>40788</v>
      </c>
      <c r="K8" s="113">
        <v>35749</v>
      </c>
      <c r="L8" s="113">
        <v>30357</v>
      </c>
      <c r="M8" s="113">
        <v>33763</v>
      </c>
      <c r="N8" s="113">
        <v>30862</v>
      </c>
      <c r="O8" s="113">
        <v>29065</v>
      </c>
      <c r="P8" s="114">
        <v>33617</v>
      </c>
    </row>
    <row r="9" spans="1:16">
      <c r="A9" s="38" t="s">
        <v>189</v>
      </c>
      <c r="B9" s="52"/>
      <c r="C9" s="52"/>
      <c r="D9" s="52"/>
      <c r="E9" s="40">
        <v>99938</v>
      </c>
      <c r="F9" s="40">
        <v>78609</v>
      </c>
      <c r="G9" s="40">
        <v>71430</v>
      </c>
      <c r="H9" s="40">
        <v>64874</v>
      </c>
      <c r="I9" s="40">
        <v>61615</v>
      </c>
      <c r="J9" s="40">
        <v>52339</v>
      </c>
      <c r="K9" s="40">
        <v>43850</v>
      </c>
      <c r="L9" s="40">
        <v>33225</v>
      </c>
      <c r="M9" s="40">
        <v>39875</v>
      </c>
      <c r="N9" s="40">
        <v>31450</v>
      </c>
      <c r="O9" s="40">
        <v>31217</v>
      </c>
      <c r="P9" s="41">
        <v>34486</v>
      </c>
    </row>
    <row r="10" spans="1:16">
      <c r="A10" s="172" t="s">
        <v>190</v>
      </c>
      <c r="B10" s="173"/>
      <c r="C10" s="173"/>
      <c r="D10" s="173"/>
      <c r="E10" s="113">
        <v>47049</v>
      </c>
      <c r="F10" s="113">
        <v>37491</v>
      </c>
      <c r="G10" s="113">
        <v>36114</v>
      </c>
      <c r="H10" s="113">
        <v>34722</v>
      </c>
      <c r="I10" s="113">
        <v>35906</v>
      </c>
      <c r="J10" s="113">
        <v>31830</v>
      </c>
      <c r="K10" s="113">
        <v>29558</v>
      </c>
      <c r="L10" s="113">
        <v>26032</v>
      </c>
      <c r="M10" s="113">
        <v>31828</v>
      </c>
      <c r="N10" s="113">
        <v>29478</v>
      </c>
      <c r="O10" s="113">
        <v>28424</v>
      </c>
      <c r="P10" s="114">
        <v>31131</v>
      </c>
    </row>
    <row r="11" spans="1:16">
      <c r="A11" s="38" t="s">
        <v>191</v>
      </c>
      <c r="B11" s="52"/>
      <c r="C11" s="52"/>
      <c r="D11" s="52"/>
      <c r="E11" s="40">
        <v>26143</v>
      </c>
      <c r="F11" s="40">
        <v>20409</v>
      </c>
      <c r="G11" s="40">
        <v>17931</v>
      </c>
      <c r="H11" s="40">
        <v>15993</v>
      </c>
      <c r="I11" s="40">
        <v>18971</v>
      </c>
      <c r="J11" s="40">
        <v>15883</v>
      </c>
      <c r="K11" s="40">
        <v>14721</v>
      </c>
      <c r="L11" s="40">
        <v>12204</v>
      </c>
      <c r="M11" s="40">
        <v>12383</v>
      </c>
      <c r="N11" s="40">
        <v>11556</v>
      </c>
      <c r="O11" s="40">
        <v>11728</v>
      </c>
      <c r="P11" s="41">
        <v>12789</v>
      </c>
    </row>
    <row r="12" spans="1:16">
      <c r="A12" s="172" t="s">
        <v>192</v>
      </c>
      <c r="B12" s="173"/>
      <c r="C12" s="173"/>
      <c r="D12" s="173"/>
      <c r="E12" s="174">
        <v>24706</v>
      </c>
      <c r="F12" s="113">
        <v>21998</v>
      </c>
      <c r="G12" s="113">
        <v>20141</v>
      </c>
      <c r="H12" s="113">
        <v>18056</v>
      </c>
      <c r="I12" s="113">
        <v>19280</v>
      </c>
      <c r="J12" s="113">
        <v>16191</v>
      </c>
      <c r="K12" s="113">
        <v>15285</v>
      </c>
      <c r="L12" s="113">
        <v>13155</v>
      </c>
      <c r="M12" s="113">
        <v>13541</v>
      </c>
      <c r="N12" s="113">
        <v>11825</v>
      </c>
      <c r="O12" s="113">
        <v>11580</v>
      </c>
      <c r="P12" s="114">
        <v>10656</v>
      </c>
    </row>
    <row r="13" spans="1:16">
      <c r="A13" s="38" t="s">
        <v>193</v>
      </c>
      <c r="B13" s="52"/>
      <c r="C13" s="52"/>
      <c r="D13" s="52"/>
      <c r="E13" s="40">
        <v>23157</v>
      </c>
      <c r="F13" s="40">
        <v>20868</v>
      </c>
      <c r="G13" s="40">
        <v>18430</v>
      </c>
      <c r="H13" s="40">
        <v>16839</v>
      </c>
      <c r="I13" s="40">
        <v>14526</v>
      </c>
      <c r="J13" s="40">
        <v>12437</v>
      </c>
      <c r="K13" s="40">
        <v>11589</v>
      </c>
      <c r="L13" s="40">
        <v>10382</v>
      </c>
      <c r="M13" s="40">
        <v>13611</v>
      </c>
      <c r="N13" s="40">
        <v>12068</v>
      </c>
      <c r="O13" s="40">
        <v>11628</v>
      </c>
      <c r="P13" s="41">
        <v>13534</v>
      </c>
    </row>
    <row r="14" spans="1:16">
      <c r="A14" s="48"/>
      <c r="O14" s="49"/>
      <c r="P14" s="50"/>
    </row>
    <row r="15" spans="1:16">
      <c r="A15" s="48" t="s">
        <v>112</v>
      </c>
      <c r="B15" s="43"/>
      <c r="C15" s="43"/>
      <c r="D15" s="43"/>
      <c r="E15" s="49"/>
      <c r="F15" s="49"/>
      <c r="G15" s="49"/>
      <c r="H15" s="49"/>
      <c r="I15" s="49"/>
      <c r="J15" s="49"/>
      <c r="K15" s="49"/>
      <c r="L15" s="49"/>
      <c r="M15" s="49"/>
      <c r="N15" s="49"/>
      <c r="O15" s="49"/>
      <c r="P15" s="50"/>
    </row>
    <row r="16" spans="1:16">
      <c r="A16" s="51" t="s">
        <v>113</v>
      </c>
      <c r="B16" s="52"/>
      <c r="C16" s="52"/>
      <c r="D16" s="52"/>
      <c r="E16" s="40">
        <v>488075</v>
      </c>
      <c r="F16" s="40">
        <v>380765</v>
      </c>
      <c r="G16" s="40">
        <v>344412</v>
      </c>
      <c r="H16" s="40">
        <v>316069</v>
      </c>
      <c r="I16" s="40">
        <v>324432</v>
      </c>
      <c r="J16" s="40">
        <v>273172</v>
      </c>
      <c r="K16" s="40">
        <v>241019</v>
      </c>
      <c r="L16" s="40">
        <v>198688</v>
      </c>
      <c r="M16" s="40">
        <v>229526</v>
      </c>
      <c r="N16" s="40">
        <v>190305</v>
      </c>
      <c r="O16" s="40">
        <v>183881</v>
      </c>
      <c r="P16" s="41">
        <v>208961</v>
      </c>
    </row>
    <row r="17" spans="1:16">
      <c r="A17" s="169" t="s">
        <v>114</v>
      </c>
      <c r="B17" s="49"/>
      <c r="C17" s="49"/>
      <c r="D17" s="49"/>
      <c r="E17" s="44">
        <v>97107</v>
      </c>
      <c r="F17" s="44">
        <v>97441</v>
      </c>
      <c r="G17" s="44">
        <v>95228</v>
      </c>
      <c r="H17" s="44">
        <v>90037</v>
      </c>
      <c r="I17" s="44">
        <v>78275</v>
      </c>
      <c r="J17" s="44">
        <v>74166</v>
      </c>
      <c r="K17" s="44">
        <v>71280</v>
      </c>
      <c r="L17" s="44">
        <v>65678</v>
      </c>
      <c r="M17" s="44">
        <v>63881</v>
      </c>
      <c r="N17" s="44">
        <v>62568</v>
      </c>
      <c r="O17" s="44">
        <v>62941</v>
      </c>
      <c r="P17" s="45">
        <v>64614</v>
      </c>
    </row>
    <row r="18" spans="1:16">
      <c r="A18" s="53" t="s">
        <v>115</v>
      </c>
      <c r="B18" s="54"/>
      <c r="C18" s="54"/>
      <c r="D18" s="54"/>
      <c r="E18" s="55">
        <v>9236</v>
      </c>
      <c r="F18" s="55">
        <v>9470</v>
      </c>
      <c r="G18" s="55">
        <v>9799</v>
      </c>
      <c r="H18" s="55">
        <v>9592</v>
      </c>
      <c r="I18" s="55">
        <v>9905</v>
      </c>
      <c r="J18" s="55">
        <v>9729</v>
      </c>
      <c r="K18" s="55">
        <v>10318</v>
      </c>
      <c r="L18" s="55">
        <v>9828</v>
      </c>
      <c r="M18" s="55">
        <v>10460</v>
      </c>
      <c r="N18" s="55">
        <v>10702</v>
      </c>
      <c r="O18" s="55">
        <v>10915</v>
      </c>
      <c r="P18" s="56">
        <v>12616</v>
      </c>
    </row>
    <row r="19" spans="1:16">
      <c r="A19" s="169"/>
      <c r="B19" s="49"/>
      <c r="C19" s="49"/>
      <c r="D19" s="49"/>
      <c r="E19" s="49"/>
      <c r="F19" s="49"/>
      <c r="G19" s="49"/>
      <c r="H19" s="49"/>
      <c r="I19" s="49"/>
      <c r="J19" s="49"/>
      <c r="K19" s="49"/>
      <c r="L19" s="49"/>
      <c r="M19" s="49"/>
      <c r="N19" s="49"/>
      <c r="O19" s="49"/>
      <c r="P19" s="50"/>
    </row>
    <row r="20" spans="1:16">
      <c r="A20" s="164" t="s">
        <v>116</v>
      </c>
      <c r="B20" s="165"/>
      <c r="C20" s="165"/>
      <c r="D20" s="165"/>
      <c r="E20" s="37"/>
      <c r="F20" s="37"/>
      <c r="G20" s="37"/>
      <c r="H20" s="37"/>
      <c r="I20" s="37"/>
      <c r="J20" s="37"/>
      <c r="K20" s="37"/>
      <c r="L20" s="37"/>
      <c r="M20" s="37"/>
      <c r="N20" s="37"/>
      <c r="O20" s="37"/>
      <c r="P20" s="175"/>
    </row>
    <row r="21" spans="1:16">
      <c r="A21" s="57" t="s">
        <v>183</v>
      </c>
      <c r="B21" s="58"/>
      <c r="C21" s="52"/>
      <c r="D21" s="52"/>
      <c r="E21" s="40">
        <v>5316160</v>
      </c>
      <c r="F21" s="40">
        <v>5158217</v>
      </c>
      <c r="G21" s="40">
        <v>5084776</v>
      </c>
      <c r="H21" s="40">
        <v>4949393</v>
      </c>
      <c r="I21" s="40">
        <v>5188938</v>
      </c>
      <c r="J21" s="40">
        <v>4888500</v>
      </c>
      <c r="K21" s="40">
        <v>4779428</v>
      </c>
      <c r="L21" s="40">
        <v>4408426</v>
      </c>
      <c r="M21" s="40">
        <v>4709131</v>
      </c>
      <c r="N21" s="40">
        <v>4625696</v>
      </c>
      <c r="O21" s="40">
        <v>4663173</v>
      </c>
      <c r="P21" s="41">
        <v>5121412.68</v>
      </c>
    </row>
    <row r="22" spans="1:16">
      <c r="A22" s="42" t="s">
        <v>9</v>
      </c>
      <c r="B22" s="59"/>
      <c r="C22" s="49"/>
      <c r="D22" s="49"/>
      <c r="E22" s="44">
        <v>4005573</v>
      </c>
      <c r="F22" s="44">
        <v>3949550</v>
      </c>
      <c r="G22" s="44">
        <v>3924621</v>
      </c>
      <c r="H22" s="44">
        <v>3822125</v>
      </c>
      <c r="I22" s="44">
        <v>3863094</v>
      </c>
      <c r="J22" s="44">
        <v>3725190</v>
      </c>
      <c r="K22" s="44">
        <v>3679587</v>
      </c>
      <c r="L22" s="44">
        <v>3472939</v>
      </c>
      <c r="M22" s="44">
        <v>3668145</v>
      </c>
      <c r="N22" s="44">
        <v>3641592</v>
      </c>
      <c r="O22" s="44">
        <v>3641691</v>
      </c>
      <c r="P22" s="45">
        <v>3963944.56</v>
      </c>
    </row>
    <row r="23" spans="1:16">
      <c r="A23" s="60" t="s">
        <v>117</v>
      </c>
      <c r="B23" s="61"/>
      <c r="C23" s="52"/>
      <c r="D23" s="52"/>
      <c r="E23" s="40">
        <v>978259</v>
      </c>
      <c r="F23" s="40">
        <v>880552</v>
      </c>
      <c r="G23" s="40">
        <v>816364</v>
      </c>
      <c r="H23" s="40">
        <v>815214</v>
      </c>
      <c r="I23" s="40">
        <v>1008374</v>
      </c>
      <c r="J23" s="40">
        <v>891520</v>
      </c>
      <c r="K23" s="40">
        <v>851027</v>
      </c>
      <c r="L23" s="40">
        <v>721828</v>
      </c>
      <c r="M23" s="40">
        <v>842208</v>
      </c>
      <c r="N23" s="40">
        <v>807638</v>
      </c>
      <c r="O23" s="40">
        <v>837067</v>
      </c>
      <c r="P23" s="41">
        <v>966077.11</v>
      </c>
    </row>
    <row r="24" spans="1:16">
      <c r="A24" s="47" t="s">
        <v>10</v>
      </c>
      <c r="B24" s="59"/>
      <c r="C24" s="49"/>
      <c r="D24" s="49"/>
      <c r="E24" s="44">
        <v>245110</v>
      </c>
      <c r="F24" s="44">
        <v>224720</v>
      </c>
      <c r="G24" s="44">
        <v>220425</v>
      </c>
      <c r="H24" s="44">
        <v>210017</v>
      </c>
      <c r="I24" s="44">
        <v>202898</v>
      </c>
      <c r="J24" s="44">
        <v>182369</v>
      </c>
      <c r="K24" s="44">
        <v>160689</v>
      </c>
      <c r="L24" s="44">
        <v>136409</v>
      </c>
      <c r="M24" s="44">
        <v>127691</v>
      </c>
      <c r="N24" s="44">
        <v>100959</v>
      </c>
      <c r="O24" s="44">
        <v>98452</v>
      </c>
      <c r="P24" s="45">
        <v>91781.03</v>
      </c>
    </row>
    <row r="25" spans="1:16">
      <c r="A25" s="46" t="s">
        <v>11</v>
      </c>
      <c r="B25" s="61"/>
      <c r="C25" s="52"/>
      <c r="D25" s="52"/>
      <c r="E25" s="40">
        <v>87219</v>
      </c>
      <c r="F25" s="40">
        <v>103395</v>
      </c>
      <c r="G25" s="40">
        <v>123366</v>
      </c>
      <c r="H25" s="40">
        <v>102037</v>
      </c>
      <c r="I25" s="40">
        <v>114573</v>
      </c>
      <c r="J25" s="40">
        <v>89421</v>
      </c>
      <c r="K25" s="40">
        <v>88125</v>
      </c>
      <c r="L25" s="40">
        <v>77250</v>
      </c>
      <c r="M25" s="40">
        <v>71087</v>
      </c>
      <c r="N25" s="40">
        <v>75507</v>
      </c>
      <c r="O25" s="40">
        <v>85962</v>
      </c>
      <c r="P25" s="41">
        <v>99609.88</v>
      </c>
    </row>
    <row r="26" spans="1:16">
      <c r="A26" s="169"/>
      <c r="B26" s="49"/>
      <c r="C26" s="49"/>
      <c r="D26" s="49"/>
      <c r="E26" s="49"/>
      <c r="F26" s="49"/>
      <c r="G26" s="49"/>
      <c r="H26" s="49"/>
      <c r="I26" s="49"/>
      <c r="J26" s="49"/>
      <c r="K26" s="49"/>
      <c r="L26" s="49"/>
      <c r="M26" s="49"/>
      <c r="N26" s="49"/>
      <c r="O26" s="49"/>
      <c r="P26" s="50"/>
    </row>
    <row r="27" spans="1:16">
      <c r="A27" s="166" t="s">
        <v>118</v>
      </c>
      <c r="B27" s="167"/>
      <c r="C27" s="167"/>
      <c r="D27" s="167"/>
      <c r="E27" s="49"/>
      <c r="F27" s="49"/>
      <c r="G27" s="49"/>
      <c r="H27" s="49"/>
      <c r="I27" s="49"/>
      <c r="J27" s="49"/>
      <c r="K27" s="49"/>
      <c r="L27" s="49"/>
      <c r="M27" s="49"/>
      <c r="N27" s="49"/>
      <c r="O27" s="49"/>
      <c r="P27" s="50"/>
    </row>
    <row r="28" spans="1:16">
      <c r="A28" s="62" t="s">
        <v>183</v>
      </c>
      <c r="B28" s="52"/>
      <c r="C28" s="52"/>
      <c r="D28" s="52"/>
      <c r="E28" s="40">
        <v>4005573</v>
      </c>
      <c r="F28" s="40">
        <v>3949550</v>
      </c>
      <c r="G28" s="40">
        <v>3924621</v>
      </c>
      <c r="H28" s="40">
        <v>3822125</v>
      </c>
      <c r="I28" s="40">
        <v>3863094</v>
      </c>
      <c r="J28" s="40">
        <v>3725190</v>
      </c>
      <c r="K28" s="40">
        <v>3679587</v>
      </c>
      <c r="L28" s="40">
        <v>3472939</v>
      </c>
      <c r="M28" s="40">
        <v>3668145</v>
      </c>
      <c r="N28" s="40">
        <v>3641592</v>
      </c>
      <c r="O28" s="40">
        <v>3641691</v>
      </c>
      <c r="P28" s="41">
        <v>3963944.5599999996</v>
      </c>
    </row>
    <row r="29" spans="1:16">
      <c r="A29" s="48" t="s">
        <v>184</v>
      </c>
      <c r="B29" s="176"/>
      <c r="C29" s="176"/>
      <c r="D29" s="176"/>
      <c r="E29" s="113">
        <v>3879579</v>
      </c>
      <c r="F29" s="113">
        <v>3821319</v>
      </c>
      <c r="G29" s="113">
        <v>3800379</v>
      </c>
      <c r="H29" s="113">
        <v>3700161</v>
      </c>
      <c r="I29" s="113">
        <v>3736140</v>
      </c>
      <c r="J29" s="113">
        <v>3578034</v>
      </c>
      <c r="K29" s="113">
        <v>3552347</v>
      </c>
      <c r="L29" s="113">
        <v>3357019</v>
      </c>
      <c r="M29" s="113">
        <v>3542305</v>
      </c>
      <c r="N29" s="113">
        <v>3517740</v>
      </c>
      <c r="O29" s="113">
        <v>3513006</v>
      </c>
      <c r="P29" s="114">
        <v>3838708.11</v>
      </c>
    </row>
    <row r="30" spans="1:16">
      <c r="A30" s="177" t="s">
        <v>185</v>
      </c>
      <c r="B30" s="52"/>
      <c r="C30" s="52"/>
      <c r="D30" s="52"/>
      <c r="E30" s="40">
        <v>289624</v>
      </c>
      <c r="F30" s="40">
        <v>257684</v>
      </c>
      <c r="G30" s="40">
        <v>239465</v>
      </c>
      <c r="H30" s="40">
        <v>243450</v>
      </c>
      <c r="I30" s="40">
        <v>215675</v>
      </c>
      <c r="J30" s="40">
        <v>233702</v>
      </c>
      <c r="K30" s="40">
        <v>232260</v>
      </c>
      <c r="L30" s="40">
        <v>220371</v>
      </c>
      <c r="M30" s="40">
        <v>211154</v>
      </c>
      <c r="N30" s="40">
        <v>214554</v>
      </c>
      <c r="O30" s="40">
        <v>198415</v>
      </c>
      <c r="P30" s="41">
        <v>212639.49</v>
      </c>
    </row>
    <row r="31" spans="1:16">
      <c r="A31" s="172" t="s">
        <v>186</v>
      </c>
      <c r="B31" s="176"/>
      <c r="C31" s="176"/>
      <c r="D31" s="176"/>
      <c r="E31" s="113">
        <v>489133</v>
      </c>
      <c r="F31" s="113">
        <v>493229</v>
      </c>
      <c r="G31" s="113">
        <v>495965</v>
      </c>
      <c r="H31" s="113">
        <v>462230</v>
      </c>
      <c r="I31" s="113">
        <v>457881</v>
      </c>
      <c r="J31" s="113">
        <v>467158</v>
      </c>
      <c r="K31" s="113">
        <v>473530</v>
      </c>
      <c r="L31" s="113">
        <v>474617</v>
      </c>
      <c r="M31" s="113">
        <v>432873</v>
      </c>
      <c r="N31" s="113">
        <v>432056</v>
      </c>
      <c r="O31" s="113">
        <v>454719</v>
      </c>
      <c r="P31" s="114">
        <v>450701.26</v>
      </c>
    </row>
    <row r="32" spans="1:16">
      <c r="A32" s="177" t="s">
        <v>187</v>
      </c>
      <c r="B32" s="52"/>
      <c r="C32" s="52"/>
      <c r="D32" s="52"/>
      <c r="E32" s="40">
        <v>231458</v>
      </c>
      <c r="F32" s="40">
        <v>220532</v>
      </c>
      <c r="G32" s="40">
        <v>205702</v>
      </c>
      <c r="H32" s="40">
        <v>179896</v>
      </c>
      <c r="I32" s="40">
        <v>169779</v>
      </c>
      <c r="J32" s="40">
        <v>154781</v>
      </c>
      <c r="K32" s="40">
        <v>151949</v>
      </c>
      <c r="L32" s="40">
        <v>135986</v>
      </c>
      <c r="M32" s="40">
        <v>125436</v>
      </c>
      <c r="N32" s="40">
        <v>117387</v>
      </c>
      <c r="O32" s="40">
        <v>122929</v>
      </c>
      <c r="P32" s="41">
        <v>129847.61</v>
      </c>
    </row>
    <row r="33" spans="1:16">
      <c r="A33" s="172" t="s">
        <v>188</v>
      </c>
      <c r="B33" s="176"/>
      <c r="C33" s="176"/>
      <c r="D33" s="176"/>
      <c r="E33" s="113">
        <v>433947</v>
      </c>
      <c r="F33" s="113">
        <v>443745</v>
      </c>
      <c r="G33" s="113">
        <v>441138</v>
      </c>
      <c r="H33" s="113">
        <v>435052</v>
      </c>
      <c r="I33" s="113">
        <v>418977</v>
      </c>
      <c r="J33" s="113">
        <v>390252</v>
      </c>
      <c r="K33" s="113">
        <v>384005</v>
      </c>
      <c r="L33" s="113">
        <v>352257</v>
      </c>
      <c r="M33" s="113">
        <v>337031</v>
      </c>
      <c r="N33" s="113">
        <v>341976</v>
      </c>
      <c r="O33" s="113">
        <v>356488</v>
      </c>
      <c r="P33" s="114">
        <v>391753.98</v>
      </c>
    </row>
    <row r="34" spans="1:16">
      <c r="A34" s="177" t="s">
        <v>189</v>
      </c>
      <c r="B34" s="52"/>
      <c r="C34" s="52"/>
      <c r="D34" s="52"/>
      <c r="E34" s="40">
        <v>456544</v>
      </c>
      <c r="F34" s="40">
        <v>498887</v>
      </c>
      <c r="G34" s="40">
        <v>483831</v>
      </c>
      <c r="H34" s="40">
        <v>494427</v>
      </c>
      <c r="I34" s="40">
        <v>447853</v>
      </c>
      <c r="J34" s="40">
        <v>381558</v>
      </c>
      <c r="K34" s="40">
        <v>412093</v>
      </c>
      <c r="L34" s="40">
        <v>349237</v>
      </c>
      <c r="M34" s="40">
        <v>391006</v>
      </c>
      <c r="N34" s="40">
        <v>370390</v>
      </c>
      <c r="O34" s="40">
        <v>378010</v>
      </c>
      <c r="P34" s="41">
        <v>409094.61</v>
      </c>
    </row>
    <row r="35" spans="1:16">
      <c r="A35" s="172" t="s">
        <v>190</v>
      </c>
      <c r="B35" s="176"/>
      <c r="C35" s="176"/>
      <c r="D35" s="176"/>
      <c r="E35" s="113">
        <v>1842094</v>
      </c>
      <c r="F35" s="113">
        <v>1766678</v>
      </c>
      <c r="G35" s="113">
        <v>1800535</v>
      </c>
      <c r="H35" s="113">
        <v>1757360</v>
      </c>
      <c r="I35" s="113">
        <v>1924043</v>
      </c>
      <c r="J35" s="113">
        <v>1836215</v>
      </c>
      <c r="K35" s="113">
        <v>1792285</v>
      </c>
      <c r="L35" s="113">
        <v>1721795</v>
      </c>
      <c r="M35" s="113">
        <v>1956508</v>
      </c>
      <c r="N35" s="113">
        <v>1949142</v>
      </c>
      <c r="O35" s="113">
        <v>1906874</v>
      </c>
      <c r="P35" s="114">
        <v>2144066.33</v>
      </c>
    </row>
    <row r="36" spans="1:16">
      <c r="A36" s="177" t="s">
        <v>191</v>
      </c>
      <c r="B36" s="52"/>
      <c r="C36" s="52"/>
      <c r="D36" s="52"/>
      <c r="E36" s="40">
        <v>136779</v>
      </c>
      <c r="F36" s="40">
        <v>140565</v>
      </c>
      <c r="G36" s="40">
        <v>133743</v>
      </c>
      <c r="H36" s="40">
        <v>127745</v>
      </c>
      <c r="I36" s="40">
        <v>101932</v>
      </c>
      <c r="J36" s="40">
        <v>114368</v>
      </c>
      <c r="K36" s="40">
        <v>106225</v>
      </c>
      <c r="L36" s="40">
        <v>102756</v>
      </c>
      <c r="M36" s="40">
        <v>88297</v>
      </c>
      <c r="N36" s="40">
        <v>92234</v>
      </c>
      <c r="O36" s="40">
        <v>95570</v>
      </c>
      <c r="P36" s="41">
        <v>100604.83</v>
      </c>
    </row>
    <row r="37" spans="1:16">
      <c r="A37" s="172" t="s">
        <v>192</v>
      </c>
      <c r="B37" s="49"/>
      <c r="C37" s="49"/>
      <c r="D37" s="49"/>
      <c r="E37" s="113">
        <v>118983</v>
      </c>
      <c r="F37" s="44">
        <v>120223</v>
      </c>
      <c r="G37" s="44">
        <v>116882</v>
      </c>
      <c r="H37" s="44">
        <v>114649</v>
      </c>
      <c r="I37" s="113">
        <v>121308</v>
      </c>
      <c r="J37" s="44">
        <v>142054</v>
      </c>
      <c r="K37" s="44">
        <v>122783</v>
      </c>
      <c r="L37" s="44">
        <v>112054</v>
      </c>
      <c r="M37" s="113">
        <v>120412</v>
      </c>
      <c r="N37" s="113">
        <v>118589</v>
      </c>
      <c r="O37" s="113">
        <v>123793</v>
      </c>
      <c r="P37" s="114">
        <v>120632.09</v>
      </c>
    </row>
    <row r="38" spans="1:16">
      <c r="A38" s="177" t="s">
        <v>193</v>
      </c>
      <c r="B38" s="52"/>
      <c r="C38" s="52"/>
      <c r="D38" s="52"/>
      <c r="E38" s="40">
        <v>7012</v>
      </c>
      <c r="F38" s="40">
        <v>8007</v>
      </c>
      <c r="G38" s="40">
        <v>7360</v>
      </c>
      <c r="H38" s="40">
        <v>7315</v>
      </c>
      <c r="I38" s="40">
        <v>5645</v>
      </c>
      <c r="J38" s="40">
        <v>5102</v>
      </c>
      <c r="K38" s="40">
        <v>4458</v>
      </c>
      <c r="L38" s="40">
        <v>3865</v>
      </c>
      <c r="M38" s="40">
        <v>5428</v>
      </c>
      <c r="N38" s="40">
        <v>5262</v>
      </c>
      <c r="O38" s="40">
        <v>4893</v>
      </c>
      <c r="P38" s="41">
        <v>4604.3599999999997</v>
      </c>
    </row>
    <row r="39" spans="1:16">
      <c r="A39" s="169"/>
      <c r="B39" s="49"/>
      <c r="C39" s="49"/>
      <c r="D39" s="49"/>
      <c r="E39" s="49"/>
      <c r="F39" s="49"/>
      <c r="G39" s="49"/>
      <c r="H39" s="49"/>
      <c r="I39" s="49"/>
      <c r="J39" s="49"/>
      <c r="K39" s="49"/>
      <c r="L39" s="49"/>
      <c r="M39" s="49"/>
      <c r="N39" s="49"/>
      <c r="O39" s="49"/>
      <c r="P39" s="50"/>
    </row>
    <row r="40" spans="1:16">
      <c r="A40" s="166" t="s">
        <v>119</v>
      </c>
      <c r="B40" s="49"/>
      <c r="C40" s="49"/>
      <c r="D40" s="49"/>
      <c r="E40" s="49"/>
      <c r="F40" s="49"/>
      <c r="G40" s="49"/>
      <c r="H40" s="49"/>
      <c r="I40" s="49"/>
      <c r="J40" s="49"/>
      <c r="K40" s="49"/>
      <c r="L40" s="49"/>
      <c r="M40" s="49"/>
      <c r="N40" s="49"/>
      <c r="O40" s="49"/>
      <c r="P40" s="50"/>
    </row>
    <row r="41" spans="1:16">
      <c r="A41" s="62" t="s">
        <v>120</v>
      </c>
      <c r="B41" s="52"/>
      <c r="C41" s="52"/>
      <c r="D41" s="52"/>
      <c r="E41" s="40">
        <v>757844</v>
      </c>
      <c r="F41" s="40">
        <v>649459</v>
      </c>
      <c r="G41" s="40">
        <v>596920</v>
      </c>
      <c r="H41" s="40">
        <v>548113</v>
      </c>
      <c r="I41" s="40">
        <v>532868</v>
      </c>
      <c r="J41" s="40">
        <v>480022</v>
      </c>
      <c r="K41" s="40">
        <v>416675</v>
      </c>
      <c r="L41" s="40">
        <v>348663</v>
      </c>
      <c r="M41" s="40">
        <v>397027</v>
      </c>
      <c r="N41" s="40">
        <v>339046</v>
      </c>
      <c r="O41" s="40">
        <v>330987</v>
      </c>
      <c r="P41" s="41">
        <v>365566.03</v>
      </c>
    </row>
    <row r="42" spans="1:16">
      <c r="A42" s="63" t="s">
        <v>114</v>
      </c>
      <c r="B42" s="49"/>
      <c r="C42" s="49"/>
      <c r="D42" s="49"/>
      <c r="E42" s="44">
        <v>1168502</v>
      </c>
      <c r="F42" s="44">
        <v>1214021</v>
      </c>
      <c r="G42" s="44">
        <v>1205545</v>
      </c>
      <c r="H42" s="44">
        <v>1145960</v>
      </c>
      <c r="I42" s="44">
        <v>1007435</v>
      </c>
      <c r="J42" s="44">
        <v>971139</v>
      </c>
      <c r="K42" s="44">
        <v>935434</v>
      </c>
      <c r="L42" s="44">
        <v>875723</v>
      </c>
      <c r="M42" s="44">
        <v>850361</v>
      </c>
      <c r="N42" s="44">
        <v>872231</v>
      </c>
      <c r="O42" s="44">
        <v>873819</v>
      </c>
      <c r="P42" s="45">
        <v>893520.57</v>
      </c>
    </row>
    <row r="43" spans="1:16">
      <c r="A43" s="62" t="s">
        <v>115</v>
      </c>
      <c r="B43" s="52"/>
      <c r="C43" s="52"/>
      <c r="D43" s="52"/>
      <c r="E43" s="40">
        <v>2079228</v>
      </c>
      <c r="F43" s="40">
        <v>2086070</v>
      </c>
      <c r="G43" s="40">
        <v>2122156</v>
      </c>
      <c r="H43" s="40">
        <v>2128051</v>
      </c>
      <c r="I43" s="40">
        <v>2322791</v>
      </c>
      <c r="J43" s="40">
        <v>2274029</v>
      </c>
      <c r="K43" s="40">
        <v>2327478</v>
      </c>
      <c r="L43" s="40">
        <v>2248552</v>
      </c>
      <c r="M43" s="40">
        <v>2420757</v>
      </c>
      <c r="N43" s="40">
        <v>2430314</v>
      </c>
      <c r="O43" s="40">
        <v>2436885</v>
      </c>
      <c r="P43" s="41">
        <v>2704857.96</v>
      </c>
    </row>
    <row r="44" spans="1:16">
      <c r="A44" s="169"/>
      <c r="B44" s="49"/>
      <c r="C44" s="49"/>
      <c r="D44" s="49"/>
      <c r="E44" s="69"/>
      <c r="F44" s="69"/>
      <c r="G44" s="69"/>
      <c r="H44" s="69"/>
      <c r="I44" s="69"/>
      <c r="J44" s="69"/>
      <c r="K44" s="69"/>
      <c r="L44" s="69"/>
      <c r="M44" s="69"/>
      <c r="N44" s="69"/>
      <c r="O44" s="69"/>
      <c r="P44" s="296"/>
    </row>
    <row r="45" spans="1:16">
      <c r="A45" s="64" t="s">
        <v>121</v>
      </c>
      <c r="B45" s="49"/>
      <c r="C45" s="49"/>
      <c r="D45" s="49"/>
      <c r="E45" s="49"/>
      <c r="F45" s="49"/>
      <c r="G45" s="49"/>
      <c r="H45" s="49"/>
      <c r="I45" s="49"/>
      <c r="J45" s="49"/>
      <c r="K45" s="49"/>
      <c r="L45" s="49"/>
      <c r="M45" s="49"/>
      <c r="N45" s="49"/>
      <c r="O45" s="49"/>
      <c r="P45" s="50"/>
    </row>
    <row r="46" spans="1:16">
      <c r="A46" s="60" t="s">
        <v>64</v>
      </c>
      <c r="B46" s="52"/>
      <c r="C46" s="52"/>
      <c r="D46" s="52"/>
      <c r="E46" s="40">
        <v>2345656</v>
      </c>
      <c r="F46" s="40">
        <v>2273617</v>
      </c>
      <c r="G46" s="40">
        <v>2125450</v>
      </c>
      <c r="H46" s="40">
        <v>2096286</v>
      </c>
      <c r="I46" s="40">
        <v>1740016</v>
      </c>
      <c r="J46" s="40">
        <v>1528307</v>
      </c>
      <c r="K46" s="40">
        <v>1240701</v>
      </c>
      <c r="L46" s="40">
        <v>1077704</v>
      </c>
      <c r="M46" s="40">
        <v>1173127</v>
      </c>
      <c r="N46" s="40">
        <v>1100861</v>
      </c>
      <c r="O46" s="40">
        <v>1043298</v>
      </c>
      <c r="P46" s="41">
        <v>1036681.61</v>
      </c>
    </row>
    <row r="47" spans="1:16">
      <c r="A47" s="47" t="s">
        <v>65</v>
      </c>
      <c r="B47" s="49"/>
      <c r="C47" s="49"/>
      <c r="D47" s="49"/>
      <c r="E47" s="44">
        <v>32488</v>
      </c>
      <c r="F47" s="44">
        <v>30683</v>
      </c>
      <c r="G47" s="44">
        <v>27826</v>
      </c>
      <c r="H47" s="44">
        <v>26141</v>
      </c>
      <c r="I47" s="44">
        <v>21606</v>
      </c>
      <c r="J47" s="44">
        <v>19972</v>
      </c>
      <c r="K47" s="44">
        <v>21408</v>
      </c>
      <c r="L47" s="44">
        <v>18410</v>
      </c>
      <c r="M47" s="44">
        <v>19695</v>
      </c>
      <c r="N47" s="44">
        <v>15381</v>
      </c>
      <c r="O47" s="44">
        <v>16331</v>
      </c>
      <c r="P47" s="45">
        <v>16152.4</v>
      </c>
    </row>
    <row r="48" spans="1:16">
      <c r="A48" s="60" t="s">
        <v>66</v>
      </c>
      <c r="B48" s="52"/>
      <c r="C48" s="52"/>
      <c r="D48" s="52"/>
      <c r="E48" s="40">
        <v>789415</v>
      </c>
      <c r="F48" s="40">
        <v>756882</v>
      </c>
      <c r="G48" s="40">
        <v>746972</v>
      </c>
      <c r="H48" s="40">
        <v>707865</v>
      </c>
      <c r="I48" s="40">
        <v>711628</v>
      </c>
      <c r="J48" s="40">
        <v>682597</v>
      </c>
      <c r="K48" s="40">
        <v>648863</v>
      </c>
      <c r="L48" s="40">
        <v>596246</v>
      </c>
      <c r="M48" s="40">
        <v>690725</v>
      </c>
      <c r="N48" s="40">
        <v>708765</v>
      </c>
      <c r="O48" s="40">
        <v>705120</v>
      </c>
      <c r="P48" s="41">
        <v>860662.61</v>
      </c>
    </row>
    <row r="49" spans="1:16">
      <c r="A49" s="47" t="s">
        <v>67</v>
      </c>
      <c r="B49" s="49"/>
      <c r="C49" s="49"/>
      <c r="D49" s="49"/>
      <c r="E49" s="44">
        <v>838015</v>
      </c>
      <c r="F49" s="44">
        <v>888368</v>
      </c>
      <c r="G49" s="44">
        <v>1024373</v>
      </c>
      <c r="H49" s="44">
        <v>991832</v>
      </c>
      <c r="I49" s="44">
        <v>1389844</v>
      </c>
      <c r="J49" s="44">
        <v>1494314</v>
      </c>
      <c r="K49" s="44">
        <v>1768616</v>
      </c>
      <c r="L49" s="44">
        <v>1780579</v>
      </c>
      <c r="M49" s="44">
        <v>1784598</v>
      </c>
      <c r="N49" s="44">
        <v>1816585</v>
      </c>
      <c r="O49" s="44">
        <v>1876943</v>
      </c>
      <c r="P49" s="45">
        <v>2050447.94</v>
      </c>
    </row>
    <row r="50" spans="1:16">
      <c r="A50" s="264" t="s">
        <v>223</v>
      </c>
      <c r="B50" s="52"/>
      <c r="C50" s="52"/>
      <c r="D50" s="52"/>
      <c r="E50" s="40">
        <v>350343</v>
      </c>
      <c r="F50" s="40">
        <v>300950</v>
      </c>
      <c r="G50" s="40">
        <v>323422</v>
      </c>
      <c r="H50" s="40">
        <v>373744</v>
      </c>
      <c r="I50" s="40">
        <v>879592</v>
      </c>
      <c r="J50" s="40">
        <v>1048207</v>
      </c>
      <c r="K50" s="40">
        <v>1253239</v>
      </c>
      <c r="L50" s="40">
        <v>1274245</v>
      </c>
      <c r="M50" s="40">
        <v>1331198</v>
      </c>
      <c r="N50" s="40">
        <v>1280628</v>
      </c>
      <c r="O50" s="40">
        <v>1391293</v>
      </c>
      <c r="P50" s="41">
        <v>1464534.05</v>
      </c>
    </row>
    <row r="51" spans="1:16" ht="15">
      <c r="A51" s="166" t="s">
        <v>122</v>
      </c>
      <c r="B51" s="167"/>
      <c r="C51" s="167"/>
      <c r="D51" s="167"/>
      <c r="E51" s="69"/>
      <c r="F51" s="69"/>
      <c r="G51" s="69"/>
      <c r="H51" s="69"/>
      <c r="I51" s="69"/>
      <c r="J51" s="69"/>
      <c r="K51" s="69"/>
      <c r="L51" s="69"/>
      <c r="M51" s="69"/>
      <c r="N51" s="69"/>
      <c r="O51" s="69"/>
      <c r="P51" s="296"/>
    </row>
    <row r="52" spans="1:16">
      <c r="A52" s="70" t="s">
        <v>123</v>
      </c>
      <c r="B52" s="52"/>
      <c r="C52" s="52"/>
      <c r="D52" s="52"/>
      <c r="E52" s="40">
        <v>1895293</v>
      </c>
      <c r="F52" s="40">
        <v>1690480</v>
      </c>
      <c r="G52" s="40">
        <v>1621049</v>
      </c>
      <c r="H52" s="40">
        <v>1504730</v>
      </c>
      <c r="I52" s="40">
        <v>1399335</v>
      </c>
      <c r="J52" s="40">
        <v>1197622</v>
      </c>
      <c r="K52" s="40">
        <v>1008690</v>
      </c>
      <c r="L52" s="40">
        <v>875324</v>
      </c>
      <c r="M52" s="40">
        <v>948470</v>
      </c>
      <c r="N52" s="40">
        <v>864900</v>
      </c>
      <c r="O52" s="40">
        <v>882270</v>
      </c>
      <c r="P52" s="41">
        <v>888383.64</v>
      </c>
    </row>
    <row r="53" spans="1:16">
      <c r="A53" s="47" t="s">
        <v>124</v>
      </c>
      <c r="B53" s="49"/>
      <c r="C53" s="49"/>
      <c r="D53" s="49"/>
      <c r="E53" s="44">
        <v>900878</v>
      </c>
      <c r="F53" s="44">
        <v>705470</v>
      </c>
      <c r="G53" s="44">
        <v>677560</v>
      </c>
      <c r="H53" s="44">
        <v>651130</v>
      </c>
      <c r="I53" s="44">
        <v>602270</v>
      </c>
      <c r="J53" s="44">
        <v>480160</v>
      </c>
      <c r="K53" s="44">
        <v>384452</v>
      </c>
      <c r="L53" s="44">
        <v>303751</v>
      </c>
      <c r="M53" s="44">
        <v>345941</v>
      </c>
      <c r="N53" s="44">
        <v>305900</v>
      </c>
      <c r="O53" s="44">
        <v>255189</v>
      </c>
      <c r="P53" s="45">
        <v>234598.69</v>
      </c>
    </row>
    <row r="54" spans="1:16">
      <c r="A54" s="60" t="s">
        <v>125</v>
      </c>
      <c r="B54" s="52"/>
      <c r="C54" s="52"/>
      <c r="D54" s="52"/>
      <c r="E54" s="40">
        <v>81976</v>
      </c>
      <c r="F54" s="40">
        <v>42572</v>
      </c>
      <c r="G54" s="40">
        <v>39060</v>
      </c>
      <c r="H54" s="40">
        <v>28999</v>
      </c>
      <c r="I54" s="40">
        <v>25724</v>
      </c>
      <c r="J54" s="40">
        <v>21915</v>
      </c>
      <c r="K54" s="40">
        <v>14033</v>
      </c>
      <c r="L54" s="40">
        <v>15577</v>
      </c>
      <c r="M54" s="40">
        <v>13239</v>
      </c>
      <c r="N54" s="40">
        <v>9318</v>
      </c>
      <c r="O54" s="40">
        <v>18084</v>
      </c>
      <c r="P54" s="41">
        <v>18695.98</v>
      </c>
    </row>
    <row r="55" spans="1:16">
      <c r="A55" s="42" t="s">
        <v>126</v>
      </c>
      <c r="B55" s="49"/>
      <c r="C55" s="49"/>
      <c r="D55" s="49"/>
      <c r="E55" s="44">
        <v>74231</v>
      </c>
      <c r="F55" s="44">
        <v>48134</v>
      </c>
      <c r="G55" s="44">
        <v>45791</v>
      </c>
      <c r="H55" s="44">
        <v>43576</v>
      </c>
      <c r="I55" s="44">
        <v>37250</v>
      </c>
      <c r="J55" s="44">
        <v>45280</v>
      </c>
      <c r="K55" s="44">
        <v>49219</v>
      </c>
      <c r="L55" s="44">
        <v>64720</v>
      </c>
      <c r="M55" s="44">
        <v>31661</v>
      </c>
      <c r="N55" s="44">
        <v>35576</v>
      </c>
      <c r="O55" s="44">
        <v>99676</v>
      </c>
      <c r="P55" s="45">
        <v>120575.71</v>
      </c>
    </row>
    <row r="56" spans="1:16">
      <c r="A56" s="60" t="s">
        <v>127</v>
      </c>
      <c r="B56" s="52"/>
      <c r="C56" s="52"/>
      <c r="D56" s="52"/>
      <c r="E56" s="40">
        <v>578458</v>
      </c>
      <c r="F56" s="40">
        <v>652701</v>
      </c>
      <c r="G56" s="40">
        <v>635145</v>
      </c>
      <c r="H56" s="40">
        <v>601532</v>
      </c>
      <c r="I56" s="40">
        <v>542120</v>
      </c>
      <c r="J56" s="40">
        <v>501964</v>
      </c>
      <c r="K56" s="40">
        <v>478095</v>
      </c>
      <c r="L56" s="40">
        <v>401585</v>
      </c>
      <c r="M56" s="40">
        <v>462703</v>
      </c>
      <c r="N56" s="40">
        <v>433258</v>
      </c>
      <c r="O56" s="40">
        <v>423670</v>
      </c>
      <c r="P56" s="41">
        <v>433043.64</v>
      </c>
    </row>
    <row r="57" spans="1:16">
      <c r="A57" s="47" t="s">
        <v>128</v>
      </c>
      <c r="B57" s="49"/>
      <c r="C57" s="49"/>
      <c r="D57" s="49"/>
      <c r="E57" s="44">
        <v>107187</v>
      </c>
      <c r="F57" s="44">
        <v>85240</v>
      </c>
      <c r="G57" s="44">
        <v>80747</v>
      </c>
      <c r="H57" s="44">
        <v>58613</v>
      </c>
      <c r="I57" s="44">
        <v>50173</v>
      </c>
      <c r="J57" s="44">
        <v>38911</v>
      </c>
      <c r="K57" s="44">
        <v>26223</v>
      </c>
      <c r="L57" s="44">
        <v>22356</v>
      </c>
      <c r="M57" s="44">
        <v>18745</v>
      </c>
      <c r="N57" s="44">
        <v>13031</v>
      </c>
      <c r="O57" s="44">
        <v>11749</v>
      </c>
      <c r="P57" s="45">
        <v>13382.68</v>
      </c>
    </row>
    <row r="58" spans="1:16">
      <c r="A58" s="60" t="s">
        <v>129</v>
      </c>
      <c r="B58" s="52"/>
      <c r="C58" s="52"/>
      <c r="D58" s="52"/>
      <c r="E58" s="40">
        <v>256</v>
      </c>
      <c r="F58" s="40">
        <v>483</v>
      </c>
      <c r="G58" s="40">
        <v>584</v>
      </c>
      <c r="H58" s="40">
        <v>239</v>
      </c>
      <c r="I58" s="40">
        <v>7695</v>
      </c>
      <c r="J58" s="40">
        <v>5233</v>
      </c>
      <c r="K58" s="40">
        <v>7166</v>
      </c>
      <c r="L58" s="40">
        <v>2317</v>
      </c>
      <c r="M58" s="40">
        <v>139</v>
      </c>
      <c r="N58" s="40">
        <v>547</v>
      </c>
      <c r="O58" s="40">
        <v>99</v>
      </c>
      <c r="P58" s="41"/>
    </row>
    <row r="59" spans="1:16">
      <c r="A59" s="47" t="s">
        <v>130</v>
      </c>
      <c r="B59" s="49"/>
      <c r="C59" s="49"/>
      <c r="D59" s="49"/>
      <c r="E59" s="44">
        <v>64203</v>
      </c>
      <c r="F59" s="44">
        <v>83651</v>
      </c>
      <c r="G59" s="44">
        <v>77184</v>
      </c>
      <c r="H59" s="44">
        <v>57282</v>
      </c>
      <c r="I59" s="44">
        <v>74537</v>
      </c>
      <c r="J59" s="44">
        <v>51074</v>
      </c>
      <c r="K59" s="44">
        <v>9020</v>
      </c>
      <c r="L59" s="44">
        <v>17590</v>
      </c>
      <c r="M59" s="44">
        <v>24923</v>
      </c>
      <c r="N59" s="44">
        <v>19239</v>
      </c>
      <c r="O59" s="44">
        <v>20035</v>
      </c>
      <c r="P59" s="45">
        <v>10692</v>
      </c>
    </row>
    <row r="60" spans="1:16">
      <c r="A60" s="60" t="s">
        <v>102</v>
      </c>
      <c r="B60" s="52"/>
      <c r="C60" s="52"/>
      <c r="D60" s="52"/>
      <c r="E60" s="40">
        <v>62819</v>
      </c>
      <c r="F60" s="40">
        <v>52307</v>
      </c>
      <c r="G60" s="40">
        <v>55510</v>
      </c>
      <c r="H60" s="40">
        <v>51220</v>
      </c>
      <c r="I60" s="40">
        <v>50772</v>
      </c>
      <c r="J60" s="40">
        <v>43658</v>
      </c>
      <c r="K60" s="40">
        <v>36976</v>
      </c>
      <c r="L60" s="40">
        <v>38489</v>
      </c>
      <c r="M60" s="40">
        <v>48002</v>
      </c>
      <c r="N60" s="40">
        <v>42645</v>
      </c>
      <c r="O60" s="40">
        <v>48579</v>
      </c>
      <c r="P60" s="41">
        <v>51995.54</v>
      </c>
    </row>
    <row r="61" spans="1:16">
      <c r="A61" s="47" t="s">
        <v>131</v>
      </c>
      <c r="B61" s="49"/>
      <c r="C61" s="49"/>
      <c r="D61" s="49"/>
      <c r="E61" s="44">
        <v>670</v>
      </c>
      <c r="F61" s="44">
        <v>900</v>
      </c>
      <c r="G61" s="44">
        <v>855</v>
      </c>
      <c r="H61" s="44">
        <v>1126</v>
      </c>
      <c r="I61" s="44">
        <v>1116</v>
      </c>
      <c r="J61" s="44">
        <v>1424</v>
      </c>
      <c r="K61" s="44">
        <v>1565</v>
      </c>
      <c r="L61" s="44">
        <v>1768</v>
      </c>
      <c r="M61" s="44">
        <v>1643</v>
      </c>
      <c r="N61" s="44">
        <v>2733</v>
      </c>
      <c r="O61" s="44">
        <v>1353</v>
      </c>
      <c r="P61" s="45">
        <v>1922.42</v>
      </c>
    </row>
    <row r="62" spans="1:16">
      <c r="A62" s="60" t="s">
        <v>132</v>
      </c>
      <c r="B62" s="52"/>
      <c r="C62" s="52"/>
      <c r="D62" s="52"/>
      <c r="E62" s="40">
        <v>24614</v>
      </c>
      <c r="F62" s="40">
        <v>19023</v>
      </c>
      <c r="G62" s="40">
        <v>8614</v>
      </c>
      <c r="H62" s="40">
        <v>11012</v>
      </c>
      <c r="I62" s="40">
        <v>7673</v>
      </c>
      <c r="J62" s="40">
        <v>8005</v>
      </c>
      <c r="K62" s="40">
        <v>1943</v>
      </c>
      <c r="L62" s="40">
        <v>7171</v>
      </c>
      <c r="M62" s="40">
        <v>1472</v>
      </c>
      <c r="N62" s="40">
        <v>2651</v>
      </c>
      <c r="O62" s="40">
        <v>3837</v>
      </c>
      <c r="P62" s="41">
        <v>3476.98</v>
      </c>
    </row>
    <row r="63" spans="1:16">
      <c r="A63" s="47"/>
      <c r="B63" s="49"/>
      <c r="C63" s="49"/>
      <c r="D63" s="49"/>
      <c r="E63" s="44"/>
      <c r="F63" s="44"/>
      <c r="G63" s="44"/>
      <c r="H63" s="44"/>
      <c r="I63" s="44"/>
      <c r="J63" s="44"/>
      <c r="K63" s="44"/>
      <c r="L63" s="44"/>
      <c r="M63" s="44"/>
      <c r="N63" s="44"/>
      <c r="O63" s="44"/>
      <c r="P63" s="45"/>
    </row>
    <row r="64" spans="1:16">
      <c r="A64" s="162" t="s">
        <v>133</v>
      </c>
      <c r="B64" s="163"/>
      <c r="C64" s="163"/>
      <c r="D64" s="163"/>
      <c r="E64" s="40">
        <v>830335</v>
      </c>
      <c r="F64" s="40">
        <v>921988</v>
      </c>
      <c r="G64" s="40">
        <v>809337</v>
      </c>
      <c r="H64" s="40">
        <v>859019</v>
      </c>
      <c r="I64" s="40">
        <v>562717</v>
      </c>
      <c r="J64" s="40">
        <v>518007</v>
      </c>
      <c r="K64" s="40">
        <v>373703</v>
      </c>
      <c r="L64" s="40">
        <v>325062</v>
      </c>
      <c r="M64" s="40">
        <v>341534</v>
      </c>
      <c r="N64" s="40">
        <v>333072</v>
      </c>
      <c r="O64" s="40">
        <v>251759</v>
      </c>
      <c r="P64" s="41">
        <v>224399.37</v>
      </c>
    </row>
    <row r="65" spans="1:16">
      <c r="A65" s="188" t="s">
        <v>194</v>
      </c>
      <c r="B65" s="49"/>
      <c r="C65" s="49"/>
      <c r="D65" s="49"/>
      <c r="E65" s="44">
        <f>+E28-E50-E64</f>
        <v>2824895</v>
      </c>
      <c r="F65" s="44">
        <f t="shared" ref="F65:O65" si="0">+F28-F50-F64</f>
        <v>2726612</v>
      </c>
      <c r="G65" s="44">
        <f t="shared" si="0"/>
        <v>2791862</v>
      </c>
      <c r="H65" s="44">
        <f t="shared" si="0"/>
        <v>2589362</v>
      </c>
      <c r="I65" s="44">
        <f t="shared" si="0"/>
        <v>2420785</v>
      </c>
      <c r="J65" s="44">
        <f t="shared" si="0"/>
        <v>2158976</v>
      </c>
      <c r="K65" s="44">
        <f t="shared" si="0"/>
        <v>2052645</v>
      </c>
      <c r="L65" s="44">
        <f t="shared" si="0"/>
        <v>1873632</v>
      </c>
      <c r="M65" s="44">
        <f t="shared" si="0"/>
        <v>1995413</v>
      </c>
      <c r="N65" s="44">
        <f t="shared" si="0"/>
        <v>2027892</v>
      </c>
      <c r="O65" s="44">
        <f t="shared" si="0"/>
        <v>1998639</v>
      </c>
      <c r="P65" s="45">
        <v>2275011.1399999997</v>
      </c>
    </row>
    <row r="66" spans="1:16">
      <c r="A66" s="47"/>
      <c r="B66" s="49"/>
      <c r="C66" s="49"/>
      <c r="D66" s="49"/>
      <c r="F66" s="44"/>
      <c r="G66" s="44"/>
      <c r="H66" s="44"/>
      <c r="I66" s="44"/>
      <c r="J66" s="44"/>
      <c r="K66" s="44"/>
      <c r="L66" s="44"/>
      <c r="M66" s="44"/>
      <c r="N66" s="44"/>
      <c r="O66" s="44"/>
      <c r="P66" s="45"/>
    </row>
    <row r="67" spans="1:16">
      <c r="A67" s="168" t="s">
        <v>134</v>
      </c>
      <c r="B67" s="167"/>
      <c r="C67" s="167"/>
      <c r="D67" s="167"/>
      <c r="E67" s="71"/>
      <c r="F67" s="71"/>
      <c r="G67" s="71"/>
      <c r="H67" s="71"/>
      <c r="I67" s="71"/>
      <c r="J67" s="71"/>
      <c r="K67" s="71"/>
      <c r="L67" s="71"/>
      <c r="M67" s="71"/>
      <c r="N67" s="71"/>
      <c r="O67" s="71"/>
      <c r="P67" s="72"/>
    </row>
    <row r="68" spans="1:16">
      <c r="A68" s="60" t="s">
        <v>135</v>
      </c>
      <c r="B68" s="52"/>
      <c r="C68" s="52"/>
      <c r="D68" s="52"/>
      <c r="E68" s="40">
        <v>76266</v>
      </c>
      <c r="F68" s="40">
        <v>76780</v>
      </c>
      <c r="G68" s="40">
        <v>70990</v>
      </c>
      <c r="H68" s="40">
        <v>62914</v>
      </c>
      <c r="I68" s="40">
        <v>52746</v>
      </c>
      <c r="J68" s="40">
        <v>46753</v>
      </c>
      <c r="K68" s="40">
        <v>40507</v>
      </c>
      <c r="L68" s="40">
        <v>37014</v>
      </c>
      <c r="M68" s="40">
        <v>40127</v>
      </c>
      <c r="N68" s="40">
        <v>43060</v>
      </c>
      <c r="O68" s="40">
        <v>47040</v>
      </c>
      <c r="P68" s="41">
        <v>51674.45</v>
      </c>
    </row>
    <row r="69" spans="1:16">
      <c r="A69" s="47" t="s">
        <v>136</v>
      </c>
      <c r="B69" s="49"/>
      <c r="C69" s="49"/>
      <c r="D69" s="49"/>
      <c r="E69" s="44">
        <v>26759</v>
      </c>
      <c r="F69" s="44">
        <v>26363</v>
      </c>
      <c r="G69" s="44">
        <v>24965</v>
      </c>
      <c r="H69" s="44">
        <v>24582</v>
      </c>
      <c r="I69" s="44">
        <v>23453</v>
      </c>
      <c r="J69" s="44">
        <v>21111</v>
      </c>
      <c r="K69" s="44">
        <v>19906</v>
      </c>
      <c r="L69" s="44">
        <v>18603</v>
      </c>
      <c r="M69" s="44">
        <v>16930</v>
      </c>
      <c r="N69" s="44">
        <v>17972</v>
      </c>
      <c r="O69" s="44">
        <v>18233</v>
      </c>
      <c r="P69" s="45">
        <v>19613.23</v>
      </c>
    </row>
    <row r="70" spans="1:16">
      <c r="A70" s="60" t="s">
        <v>137</v>
      </c>
      <c r="B70" s="52"/>
      <c r="C70" s="52"/>
      <c r="D70" s="52"/>
      <c r="E70" s="40">
        <v>3047</v>
      </c>
      <c r="F70" s="40">
        <v>3226</v>
      </c>
      <c r="G70" s="40">
        <v>2826</v>
      </c>
      <c r="H70" s="40">
        <v>2771</v>
      </c>
      <c r="I70" s="40">
        <v>2612</v>
      </c>
      <c r="J70" s="40">
        <v>2210</v>
      </c>
      <c r="K70" s="40">
        <v>2493</v>
      </c>
      <c r="L70" s="40">
        <v>2529</v>
      </c>
      <c r="M70" s="40">
        <v>3048</v>
      </c>
      <c r="N70" s="40">
        <v>3790</v>
      </c>
      <c r="O70" s="40">
        <v>4871</v>
      </c>
      <c r="P70" s="41">
        <v>7702.28</v>
      </c>
    </row>
    <row r="71" spans="1:16">
      <c r="A71" s="47" t="s">
        <v>138</v>
      </c>
      <c r="B71" s="49"/>
      <c r="C71" s="49"/>
      <c r="D71" s="49"/>
      <c r="E71" s="44">
        <v>73860</v>
      </c>
      <c r="F71" s="44">
        <v>70151</v>
      </c>
      <c r="G71" s="44">
        <v>71534</v>
      </c>
      <c r="H71" s="44">
        <v>74874</v>
      </c>
      <c r="I71" s="44">
        <v>80470</v>
      </c>
      <c r="J71" s="44">
        <v>73005</v>
      </c>
      <c r="K71" s="44">
        <v>71243</v>
      </c>
      <c r="L71" s="44">
        <v>69033</v>
      </c>
      <c r="M71" s="44">
        <v>115150</v>
      </c>
      <c r="N71" s="44">
        <v>139981</v>
      </c>
      <c r="O71" s="44">
        <v>142797</v>
      </c>
      <c r="P71" s="45">
        <v>228707.24</v>
      </c>
    </row>
    <row r="72" spans="1:16">
      <c r="A72" s="60" t="s">
        <v>139</v>
      </c>
      <c r="B72" s="52"/>
      <c r="C72" s="52"/>
      <c r="D72" s="52"/>
      <c r="E72" s="40">
        <v>340514</v>
      </c>
      <c r="F72" s="40">
        <v>321675</v>
      </c>
      <c r="G72" s="40">
        <v>330337</v>
      </c>
      <c r="H72" s="40">
        <v>308731</v>
      </c>
      <c r="I72" s="40">
        <v>335028</v>
      </c>
      <c r="J72" s="40">
        <v>324061</v>
      </c>
      <c r="K72" s="40">
        <v>317046</v>
      </c>
      <c r="L72" s="40">
        <v>292162</v>
      </c>
      <c r="M72" s="40">
        <v>335841</v>
      </c>
      <c r="N72" s="40">
        <v>340284</v>
      </c>
      <c r="O72" s="40">
        <v>325755</v>
      </c>
      <c r="P72" s="41">
        <v>377234.45</v>
      </c>
    </row>
    <row r="73" spans="1:16">
      <c r="A73" s="47" t="s">
        <v>140</v>
      </c>
      <c r="B73" s="49"/>
      <c r="C73" s="49"/>
      <c r="D73" s="49"/>
      <c r="E73" s="44">
        <v>266326</v>
      </c>
      <c r="F73" s="44">
        <v>256090</v>
      </c>
      <c r="G73" s="44">
        <v>243877</v>
      </c>
      <c r="H73" s="44">
        <v>231413</v>
      </c>
      <c r="I73" s="44">
        <v>215041</v>
      </c>
      <c r="J73" s="44">
        <v>213149</v>
      </c>
      <c r="K73" s="44">
        <v>195595</v>
      </c>
      <c r="L73" s="44">
        <v>174559</v>
      </c>
      <c r="M73" s="44">
        <v>177831</v>
      </c>
      <c r="N73" s="44">
        <v>162208</v>
      </c>
      <c r="O73" s="44">
        <v>162673</v>
      </c>
      <c r="P73" s="45">
        <v>173254.06</v>
      </c>
    </row>
    <row r="74" spans="1:16">
      <c r="A74" s="60" t="s">
        <v>141</v>
      </c>
      <c r="B74" s="52"/>
      <c r="C74" s="52"/>
      <c r="D74" s="52"/>
      <c r="E74" s="40">
        <v>2643</v>
      </c>
      <c r="F74" s="40">
        <v>2597</v>
      </c>
      <c r="G74" s="40">
        <v>2444</v>
      </c>
      <c r="H74" s="40">
        <v>2580</v>
      </c>
      <c r="I74" s="40">
        <v>2277</v>
      </c>
      <c r="J74" s="40">
        <v>2306</v>
      </c>
      <c r="K74" s="40">
        <v>2074</v>
      </c>
      <c r="L74" s="40">
        <v>2345</v>
      </c>
      <c r="M74" s="40">
        <v>1799</v>
      </c>
      <c r="N74" s="40">
        <v>1470</v>
      </c>
      <c r="O74" s="40">
        <v>3751</v>
      </c>
      <c r="P74" s="41">
        <v>2476.9</v>
      </c>
    </row>
    <row r="75" spans="1:16">
      <c r="A75" s="169"/>
      <c r="B75" s="49"/>
      <c r="C75" s="49"/>
      <c r="D75" s="49"/>
      <c r="E75" s="71"/>
      <c r="F75" s="71"/>
      <c r="G75" s="71"/>
      <c r="H75" s="71"/>
      <c r="I75" s="71"/>
      <c r="J75" s="71"/>
      <c r="K75" s="71"/>
      <c r="L75" s="71"/>
      <c r="M75" s="71"/>
      <c r="N75" s="71"/>
      <c r="O75" s="71"/>
      <c r="P75" s="72"/>
    </row>
    <row r="76" spans="1:16" ht="15">
      <c r="A76" s="170" t="s">
        <v>142</v>
      </c>
      <c r="B76" s="171"/>
      <c r="C76" s="171"/>
      <c r="D76" s="171"/>
      <c r="E76" s="73">
        <v>856334</v>
      </c>
      <c r="F76" s="73">
        <v>912462</v>
      </c>
      <c r="G76" s="73">
        <v>1052793</v>
      </c>
      <c r="H76" s="73">
        <v>1018960</v>
      </c>
      <c r="I76" s="73">
        <v>1436823</v>
      </c>
      <c r="J76" s="73">
        <v>1545470</v>
      </c>
      <c r="K76" s="73">
        <v>1815704</v>
      </c>
      <c r="L76" s="73">
        <v>1823588</v>
      </c>
      <c r="M76" s="73">
        <v>1827899</v>
      </c>
      <c r="N76" s="73">
        <v>1872252</v>
      </c>
      <c r="O76" s="73">
        <v>1927983</v>
      </c>
      <c r="P76" s="74">
        <v>2094289.41</v>
      </c>
    </row>
    <row r="77" spans="1:16">
      <c r="A77" s="178" t="s">
        <v>143</v>
      </c>
      <c r="B77" s="75" t="s">
        <v>143</v>
      </c>
      <c r="C77" s="75" t="s">
        <v>143</v>
      </c>
      <c r="D77" s="75" t="s">
        <v>143</v>
      </c>
      <c r="E77" s="76"/>
      <c r="F77" s="76"/>
      <c r="G77" s="76"/>
      <c r="H77" s="76"/>
      <c r="I77" s="76"/>
      <c r="J77" s="76"/>
      <c r="K77" s="76"/>
      <c r="L77" s="76"/>
      <c r="M77" s="76"/>
      <c r="N77" s="76"/>
      <c r="O77" s="76"/>
      <c r="P77" s="179"/>
    </row>
    <row r="78" spans="1:16">
      <c r="A78" s="178" t="s">
        <v>144</v>
      </c>
      <c r="B78" s="75" t="s">
        <v>144</v>
      </c>
      <c r="C78" s="75" t="s">
        <v>144</v>
      </c>
      <c r="D78" s="75" t="s">
        <v>144</v>
      </c>
      <c r="E78" s="71"/>
      <c r="F78" s="71"/>
      <c r="G78" s="71"/>
      <c r="H78" s="71"/>
      <c r="I78" s="71"/>
      <c r="J78" s="71"/>
      <c r="K78" s="71"/>
      <c r="L78" s="71"/>
      <c r="M78" s="71"/>
      <c r="N78" s="71"/>
      <c r="O78" s="71"/>
      <c r="P78" s="72"/>
    </row>
    <row r="79" spans="1:16">
      <c r="A79" s="178"/>
      <c r="B79" s="75"/>
      <c r="C79" s="75"/>
      <c r="D79" s="75"/>
      <c r="E79" s="71"/>
      <c r="F79" s="71"/>
      <c r="G79" s="71"/>
      <c r="H79" s="71"/>
      <c r="I79" s="71"/>
      <c r="J79" s="71"/>
      <c r="K79" s="71"/>
      <c r="L79" s="71"/>
      <c r="M79" s="71"/>
      <c r="N79" s="71"/>
      <c r="O79" s="71"/>
      <c r="P79" s="72"/>
    </row>
    <row r="80" spans="1:16">
      <c r="A80" s="185"/>
      <c r="B80" s="66"/>
      <c r="C80" s="66"/>
      <c r="D80" s="66"/>
      <c r="E80" s="186">
        <v>1989</v>
      </c>
      <c r="F80" s="186">
        <v>1993</v>
      </c>
      <c r="G80" s="186">
        <v>1995</v>
      </c>
      <c r="H80" s="186">
        <v>1997</v>
      </c>
      <c r="I80" s="186">
        <v>1999</v>
      </c>
      <c r="J80" s="186">
        <v>2003</v>
      </c>
      <c r="K80" s="186">
        <v>2005</v>
      </c>
      <c r="L80" s="186">
        <v>2007</v>
      </c>
      <c r="M80" s="186">
        <v>2009</v>
      </c>
      <c r="N80" s="186">
        <v>2013</v>
      </c>
      <c r="O80" s="186">
        <v>2016</v>
      </c>
      <c r="P80" s="187">
        <v>2019</v>
      </c>
    </row>
    <row r="81" spans="1:16">
      <c r="A81" s="166" t="s">
        <v>200</v>
      </c>
      <c r="B81" s="75"/>
      <c r="C81" s="75"/>
      <c r="D81" s="75"/>
      <c r="E81" s="71"/>
      <c r="F81" s="71"/>
      <c r="G81" s="71"/>
      <c r="H81" s="71"/>
      <c r="I81" s="71"/>
      <c r="J81" s="71"/>
      <c r="K81" s="71"/>
      <c r="L81" s="71"/>
      <c r="M81" s="71"/>
      <c r="N81" s="71"/>
      <c r="O81" s="71"/>
      <c r="P81" s="72"/>
    </row>
    <row r="82" spans="1:16">
      <c r="A82" s="166" t="s">
        <v>183</v>
      </c>
      <c r="B82" s="167"/>
      <c r="C82" s="167"/>
      <c r="D82" s="167"/>
      <c r="E82" s="44">
        <v>877695</v>
      </c>
      <c r="F82" s="44">
        <v>834254</v>
      </c>
      <c r="G82" s="44">
        <v>796538</v>
      </c>
      <c r="H82" s="44">
        <v>798274</v>
      </c>
      <c r="I82" s="44">
        <v>791986</v>
      </c>
      <c r="J82" s="69" t="s">
        <v>201</v>
      </c>
      <c r="K82" s="44">
        <v>616982</v>
      </c>
      <c r="L82" s="44">
        <v>583736</v>
      </c>
      <c r="M82" s="44">
        <v>540593</v>
      </c>
      <c r="N82" s="44">
        <v>551427</v>
      </c>
      <c r="O82" s="44">
        <v>547838</v>
      </c>
      <c r="P82" s="45">
        <v>630517.12999999989</v>
      </c>
    </row>
    <row r="83" spans="1:16">
      <c r="A83" s="38" t="s">
        <v>195</v>
      </c>
      <c r="B83" s="52"/>
      <c r="C83" s="52"/>
      <c r="D83" s="52"/>
      <c r="E83" s="40">
        <v>871590</v>
      </c>
      <c r="F83" s="40">
        <v>826628</v>
      </c>
      <c r="G83" s="40">
        <v>789727</v>
      </c>
      <c r="H83" s="40">
        <v>791355</v>
      </c>
      <c r="I83" s="40">
        <v>787236</v>
      </c>
      <c r="J83" s="82" t="s">
        <v>201</v>
      </c>
      <c r="K83" s="40">
        <v>613209</v>
      </c>
      <c r="L83" s="40">
        <v>580164</v>
      </c>
      <c r="M83" s="40">
        <v>536127</v>
      </c>
      <c r="N83" s="40">
        <v>547119</v>
      </c>
      <c r="O83" s="40">
        <v>543745</v>
      </c>
      <c r="P83" s="41">
        <v>626820.28999999992</v>
      </c>
    </row>
    <row r="84" spans="1:16">
      <c r="A84" s="47" t="s">
        <v>2</v>
      </c>
      <c r="B84" s="49"/>
      <c r="C84" s="49"/>
      <c r="D84" s="49"/>
      <c r="E84" s="44">
        <v>225517</v>
      </c>
      <c r="F84" s="44">
        <v>206876</v>
      </c>
      <c r="G84" s="44">
        <v>189320</v>
      </c>
      <c r="H84" s="44">
        <v>186069</v>
      </c>
      <c r="I84" s="44">
        <v>148305</v>
      </c>
      <c r="J84" s="69" t="s">
        <v>201</v>
      </c>
      <c r="K84" s="44">
        <v>118667</v>
      </c>
      <c r="L84" s="44">
        <v>115633</v>
      </c>
      <c r="M84" s="44">
        <v>94829</v>
      </c>
      <c r="N84" s="44">
        <v>106476</v>
      </c>
      <c r="O84" s="44">
        <v>90938</v>
      </c>
      <c r="P84" s="45">
        <v>91281</v>
      </c>
    </row>
    <row r="85" spans="1:16">
      <c r="A85" s="46" t="s">
        <v>3</v>
      </c>
      <c r="B85" s="52"/>
      <c r="C85" s="52"/>
      <c r="D85" s="52"/>
      <c r="E85" s="40">
        <v>99854</v>
      </c>
      <c r="F85" s="40">
        <v>115563</v>
      </c>
      <c r="G85" s="40">
        <v>113943</v>
      </c>
      <c r="H85" s="40">
        <v>112582</v>
      </c>
      <c r="I85" s="40">
        <v>93101</v>
      </c>
      <c r="J85" s="82" t="s">
        <v>201</v>
      </c>
      <c r="K85" s="40">
        <v>67215</v>
      </c>
      <c r="L85" s="40">
        <v>53153</v>
      </c>
      <c r="M85" s="40">
        <v>46666</v>
      </c>
      <c r="N85" s="40">
        <v>46675</v>
      </c>
      <c r="O85" s="40">
        <v>43953</v>
      </c>
      <c r="P85" s="41">
        <v>42658.36</v>
      </c>
    </row>
    <row r="86" spans="1:16">
      <c r="A86" s="42" t="s">
        <v>4</v>
      </c>
      <c r="B86" s="49"/>
      <c r="C86" s="49"/>
      <c r="D86" s="49"/>
      <c r="E86" s="44">
        <v>143821</v>
      </c>
      <c r="F86" s="44">
        <v>137292</v>
      </c>
      <c r="G86" s="44">
        <v>121984</v>
      </c>
      <c r="H86" s="44">
        <v>108008</v>
      </c>
      <c r="I86" s="44">
        <v>104609</v>
      </c>
      <c r="J86" s="69" t="s">
        <v>201</v>
      </c>
      <c r="K86" s="44">
        <v>82996</v>
      </c>
      <c r="L86" s="44">
        <v>76595</v>
      </c>
      <c r="M86" s="44">
        <v>61116</v>
      </c>
      <c r="N86" s="44">
        <v>57133</v>
      </c>
      <c r="O86" s="44">
        <v>56385</v>
      </c>
      <c r="P86" s="45">
        <v>55614.54</v>
      </c>
    </row>
    <row r="87" spans="1:16">
      <c r="A87" s="46" t="s">
        <v>5</v>
      </c>
      <c r="B87" s="52"/>
      <c r="C87" s="52"/>
      <c r="D87" s="52"/>
      <c r="E87" s="40">
        <v>112734</v>
      </c>
      <c r="F87" s="40">
        <v>95693</v>
      </c>
      <c r="G87" s="40">
        <v>84986</v>
      </c>
      <c r="H87" s="40">
        <v>88021</v>
      </c>
      <c r="I87" s="40">
        <v>92717</v>
      </c>
      <c r="J87" s="82" t="s">
        <v>201</v>
      </c>
      <c r="K87" s="40">
        <v>69918</v>
      </c>
      <c r="L87" s="40">
        <v>61928</v>
      </c>
      <c r="M87" s="40">
        <v>49580</v>
      </c>
      <c r="N87" s="40">
        <v>38008</v>
      </c>
      <c r="O87" s="40">
        <v>45571</v>
      </c>
      <c r="P87" s="41">
        <v>55897.01</v>
      </c>
    </row>
    <row r="88" spans="1:16">
      <c r="A88" s="42" t="s">
        <v>6</v>
      </c>
      <c r="B88" s="49"/>
      <c r="C88" s="49"/>
      <c r="D88" s="49"/>
      <c r="E88" s="44">
        <v>144692</v>
      </c>
      <c r="F88" s="44">
        <v>143313</v>
      </c>
      <c r="G88" s="44">
        <v>145815</v>
      </c>
      <c r="H88" s="44">
        <v>146604</v>
      </c>
      <c r="I88" s="44">
        <v>154509</v>
      </c>
      <c r="J88" s="69" t="s">
        <v>201</v>
      </c>
      <c r="K88" s="44">
        <v>109076</v>
      </c>
      <c r="L88" s="44">
        <v>116336</v>
      </c>
      <c r="M88" s="44">
        <v>112539</v>
      </c>
      <c r="N88" s="44">
        <v>111985</v>
      </c>
      <c r="O88" s="44">
        <v>114330</v>
      </c>
      <c r="P88" s="45">
        <v>126083.9</v>
      </c>
    </row>
    <row r="89" spans="1:16">
      <c r="A89" s="60" t="s">
        <v>7</v>
      </c>
      <c r="B89" s="52"/>
      <c r="C89" s="52"/>
      <c r="D89" s="52"/>
      <c r="E89" s="40">
        <v>110753</v>
      </c>
      <c r="F89" s="40">
        <v>93551</v>
      </c>
      <c r="G89" s="40">
        <v>99870</v>
      </c>
      <c r="H89" s="40">
        <v>115652</v>
      </c>
      <c r="I89" s="40">
        <v>163983</v>
      </c>
      <c r="J89" s="82" t="s">
        <v>201</v>
      </c>
      <c r="K89" s="40">
        <v>140376</v>
      </c>
      <c r="L89" s="40">
        <v>136856</v>
      </c>
      <c r="M89" s="40">
        <v>155123</v>
      </c>
      <c r="N89" s="40">
        <v>169573</v>
      </c>
      <c r="O89" s="40">
        <v>175410</v>
      </c>
      <c r="P89" s="41">
        <v>232627.36</v>
      </c>
    </row>
    <row r="90" spans="1:16">
      <c r="A90" s="47" t="s">
        <v>8</v>
      </c>
      <c r="B90" s="49"/>
      <c r="C90" s="49"/>
      <c r="D90" s="49"/>
      <c r="E90" s="44">
        <v>34218</v>
      </c>
      <c r="F90" s="44">
        <v>34340</v>
      </c>
      <c r="G90" s="44">
        <v>33809</v>
      </c>
      <c r="H90" s="44">
        <v>34419</v>
      </c>
      <c r="I90" s="44">
        <v>30012</v>
      </c>
      <c r="J90" s="69" t="s">
        <v>201</v>
      </c>
      <c r="K90" s="44">
        <v>24962</v>
      </c>
      <c r="L90" s="44">
        <v>19663</v>
      </c>
      <c r="M90" s="44">
        <v>16274</v>
      </c>
      <c r="N90" s="44">
        <v>17269</v>
      </c>
      <c r="O90" s="44">
        <v>17158</v>
      </c>
      <c r="P90" s="45">
        <v>22658.12</v>
      </c>
    </row>
    <row r="91" spans="1:16">
      <c r="A91" s="38" t="s">
        <v>230</v>
      </c>
      <c r="B91" s="52"/>
      <c r="C91" s="52"/>
      <c r="D91" s="52"/>
      <c r="E91" s="40">
        <v>0</v>
      </c>
      <c r="F91" s="40">
        <v>0</v>
      </c>
      <c r="G91" s="40">
        <v>0</v>
      </c>
      <c r="H91" s="40">
        <v>0</v>
      </c>
      <c r="I91" s="40">
        <v>0</v>
      </c>
      <c r="J91" s="82" t="s">
        <v>201</v>
      </c>
      <c r="K91" s="40">
        <v>0</v>
      </c>
      <c r="L91" s="40">
        <v>0</v>
      </c>
      <c r="M91" s="40">
        <v>0</v>
      </c>
      <c r="N91" s="40">
        <v>0</v>
      </c>
      <c r="O91" s="40">
        <v>0</v>
      </c>
      <c r="P91" s="41">
        <v>0</v>
      </c>
    </row>
    <row r="92" spans="1:16">
      <c r="A92" s="48" t="s">
        <v>197</v>
      </c>
      <c r="B92" s="49"/>
      <c r="C92" s="49"/>
      <c r="D92" s="49"/>
      <c r="E92" s="44">
        <v>6105</v>
      </c>
      <c r="F92" s="44">
        <v>7626</v>
      </c>
      <c r="G92" s="44">
        <v>6811</v>
      </c>
      <c r="H92" s="44">
        <v>6918</v>
      </c>
      <c r="I92" s="44">
        <v>4750</v>
      </c>
      <c r="J92" s="69" t="s">
        <v>201</v>
      </c>
      <c r="K92" s="44">
        <v>3773</v>
      </c>
      <c r="L92" s="44">
        <v>3572</v>
      </c>
      <c r="M92" s="44">
        <v>4466</v>
      </c>
      <c r="N92" s="44">
        <v>4308</v>
      </c>
      <c r="O92" s="44">
        <v>4092</v>
      </c>
      <c r="P92" s="45">
        <v>3696.84</v>
      </c>
    </row>
    <row r="93" spans="1:16">
      <c r="A93" s="48"/>
      <c r="B93" s="49"/>
      <c r="C93" s="49"/>
      <c r="D93" s="49"/>
      <c r="E93" s="182"/>
      <c r="F93" s="182"/>
      <c r="G93" s="182"/>
      <c r="H93" s="182"/>
      <c r="I93" s="182"/>
      <c r="J93" s="49"/>
      <c r="K93" s="182"/>
      <c r="L93" s="182"/>
      <c r="M93" s="182"/>
      <c r="N93" s="182"/>
      <c r="O93" s="182"/>
      <c r="P93" s="183"/>
    </row>
    <row r="94" spans="1:16">
      <c r="A94" s="169"/>
      <c r="B94" s="49"/>
      <c r="C94" s="49"/>
      <c r="D94" s="49"/>
      <c r="E94" s="77">
        <v>1989</v>
      </c>
      <c r="F94" s="77">
        <v>1993</v>
      </c>
      <c r="G94" s="77">
        <v>1995</v>
      </c>
      <c r="H94" s="77">
        <v>1997</v>
      </c>
      <c r="I94" s="77">
        <v>1999</v>
      </c>
      <c r="J94" s="77">
        <v>2003</v>
      </c>
      <c r="K94" s="77">
        <v>2005</v>
      </c>
      <c r="L94" s="77">
        <v>2007</v>
      </c>
      <c r="M94" s="77">
        <v>2009</v>
      </c>
      <c r="N94" s="77">
        <v>2013</v>
      </c>
      <c r="O94" s="77">
        <v>2016</v>
      </c>
      <c r="P94" s="180">
        <v>2019</v>
      </c>
    </row>
    <row r="95" spans="1:16">
      <c r="A95" s="164" t="s">
        <v>211</v>
      </c>
      <c r="B95" s="165"/>
      <c r="C95" s="165"/>
      <c r="D95" s="165"/>
      <c r="E95" s="78"/>
      <c r="F95" s="78"/>
      <c r="G95" s="78"/>
      <c r="H95" s="78"/>
      <c r="I95" s="78"/>
      <c r="J95" s="78"/>
      <c r="K95" s="78"/>
      <c r="L95" s="78"/>
      <c r="M95" s="78"/>
      <c r="N95" s="78"/>
      <c r="O95" s="78"/>
      <c r="P95" s="181"/>
    </row>
    <row r="96" spans="1:16">
      <c r="A96" s="166" t="s">
        <v>183</v>
      </c>
      <c r="B96" s="167"/>
      <c r="C96" s="167"/>
      <c r="D96" s="167"/>
      <c r="E96" s="44">
        <v>2432246</v>
      </c>
      <c r="F96" s="44">
        <v>2366259</v>
      </c>
      <c r="G96" s="44">
        <v>2355441</v>
      </c>
      <c r="H96" s="44">
        <v>2337712</v>
      </c>
      <c r="I96" s="44">
        <v>2551317</v>
      </c>
      <c r="J96" s="44">
        <v>2354641</v>
      </c>
      <c r="K96" s="44">
        <v>2069793</v>
      </c>
      <c r="L96" s="44">
        <v>2014854</v>
      </c>
      <c r="M96" s="44">
        <v>2205950</v>
      </c>
      <c r="N96" s="44">
        <v>2035510</v>
      </c>
      <c r="O96" s="44">
        <v>2223716</v>
      </c>
      <c r="P96" s="45">
        <v>2503692.673</v>
      </c>
    </row>
    <row r="97" spans="1:16">
      <c r="A97" s="38" t="s">
        <v>195</v>
      </c>
      <c r="B97" s="52"/>
      <c r="C97" s="52"/>
      <c r="D97" s="52"/>
      <c r="E97" s="40">
        <v>2244750</v>
      </c>
      <c r="F97" s="40">
        <v>2172008</v>
      </c>
      <c r="G97" s="40">
        <v>2153381</v>
      </c>
      <c r="H97" s="40">
        <v>2137756</v>
      </c>
      <c r="I97" s="40">
        <v>2326716</v>
      </c>
      <c r="J97" s="40">
        <v>2141186</v>
      </c>
      <c r="K97" s="40">
        <v>1870284</v>
      </c>
      <c r="L97" s="40">
        <v>1818513</v>
      </c>
      <c r="M97" s="40">
        <v>1986998</v>
      </c>
      <c r="N97" s="40">
        <v>1821369</v>
      </c>
      <c r="O97" s="40">
        <v>2003127</v>
      </c>
      <c r="P97" s="41">
        <v>2267449.1399999997</v>
      </c>
    </row>
    <row r="98" spans="1:16">
      <c r="A98" s="47" t="s">
        <v>2</v>
      </c>
      <c r="B98" s="49"/>
      <c r="C98" s="49"/>
      <c r="D98" s="49"/>
      <c r="E98" s="44">
        <v>388240</v>
      </c>
      <c r="F98" s="44">
        <v>362528</v>
      </c>
      <c r="G98" s="44">
        <v>370666</v>
      </c>
      <c r="H98" s="44">
        <v>355515</v>
      </c>
      <c r="I98" s="44">
        <v>338093</v>
      </c>
      <c r="J98" s="44">
        <v>312049</v>
      </c>
      <c r="K98" s="44">
        <v>264036</v>
      </c>
      <c r="L98" s="44">
        <v>252849</v>
      </c>
      <c r="M98" s="44">
        <v>262882</v>
      </c>
      <c r="N98" s="44">
        <v>250374</v>
      </c>
      <c r="O98" s="44">
        <v>250272</v>
      </c>
      <c r="P98" s="45">
        <v>237875.62400000001</v>
      </c>
    </row>
    <row r="99" spans="1:16">
      <c r="A99" s="46" t="s">
        <v>3</v>
      </c>
      <c r="B99" s="52"/>
      <c r="C99" s="52"/>
      <c r="D99" s="52"/>
      <c r="E99" s="40">
        <v>171436</v>
      </c>
      <c r="F99" s="40">
        <v>149289</v>
      </c>
      <c r="G99" s="40">
        <v>155925</v>
      </c>
      <c r="H99" s="40">
        <v>156310</v>
      </c>
      <c r="I99" s="40">
        <v>146251</v>
      </c>
      <c r="J99" s="40">
        <v>128966</v>
      </c>
      <c r="K99" s="40">
        <v>113109</v>
      </c>
      <c r="L99" s="40">
        <v>111591</v>
      </c>
      <c r="M99" s="40">
        <v>105501</v>
      </c>
      <c r="N99" s="40">
        <v>100703</v>
      </c>
      <c r="O99" s="40">
        <v>131956</v>
      </c>
      <c r="P99" s="41">
        <v>94805.581000000006</v>
      </c>
    </row>
    <row r="100" spans="1:16">
      <c r="A100" s="42" t="s">
        <v>4</v>
      </c>
      <c r="B100" s="49"/>
      <c r="C100" s="49"/>
      <c r="D100" s="49"/>
      <c r="E100" s="44">
        <v>451737</v>
      </c>
      <c r="F100" s="44">
        <v>429439</v>
      </c>
      <c r="G100" s="44">
        <v>420307</v>
      </c>
      <c r="H100" s="44">
        <v>409316</v>
      </c>
      <c r="I100" s="44">
        <v>421915</v>
      </c>
      <c r="J100" s="44">
        <v>377544</v>
      </c>
      <c r="K100" s="44">
        <v>347084</v>
      </c>
      <c r="L100" s="44">
        <v>322546</v>
      </c>
      <c r="M100" s="44">
        <v>340199</v>
      </c>
      <c r="N100" s="44">
        <v>276747</v>
      </c>
      <c r="O100" s="44">
        <v>323201</v>
      </c>
      <c r="P100" s="45">
        <v>418733.80599999998</v>
      </c>
    </row>
    <row r="101" spans="1:16">
      <c r="A101" s="46" t="s">
        <v>5</v>
      </c>
      <c r="B101" s="52"/>
      <c r="C101" s="52"/>
      <c r="D101" s="52"/>
      <c r="E101" s="40">
        <v>153055</v>
      </c>
      <c r="F101" s="40">
        <v>141195</v>
      </c>
      <c r="G101" s="40">
        <v>144140</v>
      </c>
      <c r="H101" s="40">
        <v>146145</v>
      </c>
      <c r="I101" s="40">
        <v>139043</v>
      </c>
      <c r="J101" s="40">
        <v>131171</v>
      </c>
      <c r="K101" s="40">
        <v>112322</v>
      </c>
      <c r="L101" s="40">
        <v>106514</v>
      </c>
      <c r="M101" s="40">
        <v>107103</v>
      </c>
      <c r="N101" s="40">
        <v>103087</v>
      </c>
      <c r="O101" s="40">
        <v>108232</v>
      </c>
      <c r="P101" s="41">
        <v>132886.875</v>
      </c>
    </row>
    <row r="102" spans="1:16">
      <c r="A102" s="42" t="s">
        <v>6</v>
      </c>
      <c r="B102" s="49"/>
      <c r="C102" s="49"/>
      <c r="D102" s="49"/>
      <c r="E102" s="44">
        <v>578619</v>
      </c>
      <c r="F102" s="44">
        <v>613489</v>
      </c>
      <c r="G102" s="44">
        <v>566832</v>
      </c>
      <c r="H102" s="44">
        <v>557618</v>
      </c>
      <c r="I102" s="44">
        <v>660006</v>
      </c>
      <c r="J102" s="44">
        <v>585432</v>
      </c>
      <c r="K102" s="44">
        <v>441481</v>
      </c>
      <c r="L102" s="44">
        <v>437883</v>
      </c>
      <c r="M102" s="44">
        <v>510485</v>
      </c>
      <c r="N102" s="44">
        <v>456473</v>
      </c>
      <c r="O102" s="44">
        <v>506302</v>
      </c>
      <c r="P102" s="45">
        <v>658866.772</v>
      </c>
    </row>
    <row r="103" spans="1:16">
      <c r="A103" s="60" t="s">
        <v>7</v>
      </c>
      <c r="B103" s="52"/>
      <c r="C103" s="52"/>
      <c r="D103" s="52"/>
      <c r="E103" s="40">
        <v>446631</v>
      </c>
      <c r="F103" s="40">
        <v>437198</v>
      </c>
      <c r="G103" s="40">
        <v>458583</v>
      </c>
      <c r="H103" s="40">
        <v>477532</v>
      </c>
      <c r="I103" s="40">
        <v>581052</v>
      </c>
      <c r="J103" s="40">
        <v>569037</v>
      </c>
      <c r="K103" s="40">
        <v>566410</v>
      </c>
      <c r="L103" s="40">
        <v>561773</v>
      </c>
      <c r="M103" s="40">
        <v>641608</v>
      </c>
      <c r="N103" s="40">
        <v>614835</v>
      </c>
      <c r="O103" s="40">
        <v>664301</v>
      </c>
      <c r="P103" s="41">
        <v>707170.20900000003</v>
      </c>
    </row>
    <row r="104" spans="1:16">
      <c r="A104" s="47" t="s">
        <v>8</v>
      </c>
      <c r="B104" s="49"/>
      <c r="C104" s="49"/>
      <c r="D104" s="49"/>
      <c r="E104" s="44">
        <v>55033</v>
      </c>
      <c r="F104" s="44">
        <v>38870</v>
      </c>
      <c r="G104" s="44">
        <v>36926</v>
      </c>
      <c r="H104" s="44">
        <v>35320</v>
      </c>
      <c r="I104" s="44">
        <v>40358</v>
      </c>
      <c r="J104" s="44">
        <v>36983</v>
      </c>
      <c r="K104" s="44">
        <v>25841</v>
      </c>
      <c r="L104" s="44">
        <v>25357</v>
      </c>
      <c r="M104" s="44">
        <v>19222</v>
      </c>
      <c r="N104" s="44">
        <v>19149</v>
      </c>
      <c r="O104" s="44">
        <v>18863</v>
      </c>
      <c r="P104" s="45">
        <v>17110.273000000001</v>
      </c>
    </row>
    <row r="105" spans="1:16">
      <c r="A105" s="38" t="s">
        <v>196</v>
      </c>
      <c r="B105" s="52"/>
      <c r="C105" s="52"/>
      <c r="D105" s="52"/>
      <c r="E105" s="40">
        <v>170555</v>
      </c>
      <c r="F105" s="40">
        <v>175784</v>
      </c>
      <c r="G105" s="40">
        <v>185651</v>
      </c>
      <c r="H105" s="40">
        <v>182623</v>
      </c>
      <c r="I105" s="40">
        <v>208608</v>
      </c>
      <c r="J105" s="40">
        <v>200649</v>
      </c>
      <c r="K105" s="40">
        <v>186288</v>
      </c>
      <c r="L105" s="40">
        <v>185120</v>
      </c>
      <c r="M105" s="40">
        <v>205684</v>
      </c>
      <c r="N105" s="40">
        <v>204774</v>
      </c>
      <c r="O105" s="40">
        <v>211877</v>
      </c>
      <c r="P105" s="41">
        <v>226222.65100000001</v>
      </c>
    </row>
    <row r="106" spans="1:16">
      <c r="A106" s="48" t="s">
        <v>197</v>
      </c>
      <c r="B106" s="49"/>
      <c r="C106" s="49"/>
      <c r="D106" s="49"/>
      <c r="E106" s="44">
        <v>16942</v>
      </c>
      <c r="F106" s="44">
        <v>18467</v>
      </c>
      <c r="G106" s="44">
        <v>16408</v>
      </c>
      <c r="H106" s="44">
        <v>17331</v>
      </c>
      <c r="I106" s="44">
        <v>15992</v>
      </c>
      <c r="J106" s="44">
        <v>12806</v>
      </c>
      <c r="K106" s="44">
        <v>13220</v>
      </c>
      <c r="L106" s="44">
        <v>11223</v>
      </c>
      <c r="M106" s="44">
        <v>13271</v>
      </c>
      <c r="N106" s="44">
        <v>9368</v>
      </c>
      <c r="O106" s="44">
        <v>8714</v>
      </c>
      <c r="P106" s="45">
        <v>10020.882</v>
      </c>
    </row>
    <row r="107" spans="1:16">
      <c r="A107" s="48"/>
      <c r="B107" s="49"/>
      <c r="C107" s="49"/>
      <c r="D107" s="49"/>
      <c r="E107" s="182"/>
      <c r="F107" s="182"/>
      <c r="G107" s="182"/>
      <c r="H107" s="182"/>
      <c r="I107" s="182"/>
      <c r="J107" s="49"/>
      <c r="K107" s="182"/>
      <c r="L107" s="182"/>
      <c r="M107" s="182"/>
      <c r="N107" s="182"/>
      <c r="O107" s="182"/>
      <c r="P107" s="183"/>
    </row>
    <row r="108" spans="1:16">
      <c r="A108" s="169"/>
      <c r="B108" s="49"/>
      <c r="C108" s="49"/>
      <c r="D108" s="49"/>
      <c r="E108" s="77">
        <v>1989</v>
      </c>
      <c r="F108" s="77">
        <v>1993</v>
      </c>
      <c r="G108" s="77">
        <v>1995</v>
      </c>
      <c r="H108" s="77">
        <v>1997</v>
      </c>
      <c r="I108" s="77">
        <v>1999</v>
      </c>
      <c r="J108" s="77">
        <v>2003</v>
      </c>
      <c r="K108" s="77">
        <v>2005</v>
      </c>
      <c r="L108" s="77">
        <v>2007</v>
      </c>
      <c r="M108" s="77">
        <v>2009</v>
      </c>
      <c r="N108" s="77">
        <v>2013</v>
      </c>
      <c r="O108" s="77">
        <v>2016</v>
      </c>
      <c r="P108" s="180">
        <v>2019</v>
      </c>
    </row>
    <row r="109" spans="1:16">
      <c r="A109" s="164" t="s">
        <v>202</v>
      </c>
      <c r="B109" s="165"/>
      <c r="C109" s="165"/>
      <c r="D109" s="165"/>
      <c r="E109" s="78"/>
      <c r="F109" s="78"/>
      <c r="G109" s="78"/>
      <c r="H109" s="78"/>
      <c r="I109" s="78"/>
      <c r="J109" s="78"/>
      <c r="K109" s="78"/>
      <c r="L109" s="78"/>
      <c r="M109" s="78"/>
      <c r="N109" s="78"/>
      <c r="O109" s="78"/>
      <c r="P109" s="181"/>
    </row>
    <row r="110" spans="1:16">
      <c r="A110" s="166" t="s">
        <v>203</v>
      </c>
      <c r="B110" s="167"/>
      <c r="C110" s="167"/>
      <c r="D110" s="167"/>
      <c r="E110" s="44">
        <f>SUM(E111:E117)</f>
        <v>2432246</v>
      </c>
      <c r="F110" s="44">
        <f t="shared" ref="F110:O110" si="1">SUM(F111:F117)</f>
        <v>2366259</v>
      </c>
      <c r="G110" s="44">
        <f t="shared" si="1"/>
        <v>2355441</v>
      </c>
      <c r="H110" s="44">
        <f t="shared" si="1"/>
        <v>2337712</v>
      </c>
      <c r="I110" s="44">
        <f t="shared" si="1"/>
        <v>2551317</v>
      </c>
      <c r="J110" s="44">
        <f t="shared" si="1"/>
        <v>2354641</v>
      </c>
      <c r="K110" s="44">
        <f t="shared" si="1"/>
        <v>2069793</v>
      </c>
      <c r="L110" s="44">
        <f t="shared" si="1"/>
        <v>2014854</v>
      </c>
      <c r="M110" s="44">
        <f t="shared" si="1"/>
        <v>2205950</v>
      </c>
      <c r="N110" s="44">
        <f t="shared" si="1"/>
        <v>2035510</v>
      </c>
      <c r="O110" s="44">
        <f t="shared" si="1"/>
        <v>2223716</v>
      </c>
      <c r="P110" s="45">
        <v>2503692.673</v>
      </c>
    </row>
    <row r="111" spans="1:16">
      <c r="A111" s="46" t="s">
        <v>204</v>
      </c>
      <c r="B111" s="52"/>
      <c r="C111" s="52"/>
      <c r="D111" s="52"/>
      <c r="E111" s="40">
        <v>120712</v>
      </c>
      <c r="F111" s="40">
        <v>95144</v>
      </c>
      <c r="G111" s="40">
        <v>87072</v>
      </c>
      <c r="H111" s="40">
        <v>79787</v>
      </c>
      <c r="I111" s="40">
        <v>77177</v>
      </c>
      <c r="J111" s="40">
        <v>64590</v>
      </c>
      <c r="K111" s="40">
        <v>49564</v>
      </c>
      <c r="L111" s="40">
        <v>41981</v>
      </c>
      <c r="M111" s="40">
        <v>44811</v>
      </c>
      <c r="N111" s="40">
        <v>39131</v>
      </c>
      <c r="O111" s="40">
        <v>34228</v>
      </c>
      <c r="P111" s="41">
        <v>31575.200000000001</v>
      </c>
    </row>
    <row r="112" spans="1:16">
      <c r="A112" s="47" t="s">
        <v>205</v>
      </c>
      <c r="B112" s="49"/>
      <c r="C112" s="49"/>
      <c r="D112" s="49"/>
      <c r="E112" s="44">
        <v>1021766</v>
      </c>
      <c r="F112" s="44">
        <v>936287</v>
      </c>
      <c r="G112" s="44">
        <v>1022773</v>
      </c>
      <c r="H112" s="44">
        <v>989503</v>
      </c>
      <c r="I112" s="44">
        <v>1029179</v>
      </c>
      <c r="J112" s="44">
        <v>1011073</v>
      </c>
      <c r="K112" s="44">
        <v>950168</v>
      </c>
      <c r="L112" s="44">
        <v>943203</v>
      </c>
      <c r="M112" s="44">
        <v>1029905</v>
      </c>
      <c r="N112" s="44">
        <v>1007666</v>
      </c>
      <c r="O112" s="44">
        <v>1116355</v>
      </c>
      <c r="P112" s="45">
        <v>1116399</v>
      </c>
    </row>
    <row r="113" spans="1:16">
      <c r="A113" s="46" t="s">
        <v>206</v>
      </c>
      <c r="B113" s="52"/>
      <c r="C113" s="52"/>
      <c r="D113" s="52"/>
      <c r="E113" s="40">
        <v>292628</v>
      </c>
      <c r="F113" s="40">
        <v>278592</v>
      </c>
      <c r="G113" s="40">
        <v>277994</v>
      </c>
      <c r="H113" s="40">
        <v>273710</v>
      </c>
      <c r="I113" s="40">
        <v>292977</v>
      </c>
      <c r="J113" s="40">
        <v>268459</v>
      </c>
      <c r="K113" s="40">
        <v>253287</v>
      </c>
      <c r="L113" s="40">
        <v>233961</v>
      </c>
      <c r="M113" s="40">
        <v>221964</v>
      </c>
      <c r="N113" s="40">
        <v>206723</v>
      </c>
      <c r="O113" s="40">
        <v>219966</v>
      </c>
      <c r="P113" s="41">
        <v>218201.60000000001</v>
      </c>
    </row>
    <row r="114" spans="1:16">
      <c r="A114" s="42" t="s">
        <v>207</v>
      </c>
      <c r="B114" s="49"/>
      <c r="C114" s="49"/>
      <c r="D114" s="49"/>
      <c r="E114" s="44">
        <v>72052</v>
      </c>
      <c r="F114" s="44">
        <v>61635</v>
      </c>
      <c r="G114" s="44">
        <v>58585</v>
      </c>
      <c r="H114" s="44">
        <v>55129</v>
      </c>
      <c r="I114" s="44">
        <v>53724</v>
      </c>
      <c r="J114" s="44">
        <v>44203</v>
      </c>
      <c r="K114" s="44">
        <v>44373</v>
      </c>
      <c r="L114" s="44">
        <v>38915</v>
      </c>
      <c r="M114" s="44">
        <v>42071</v>
      </c>
      <c r="N114" s="44">
        <v>38303</v>
      </c>
      <c r="O114" s="44">
        <v>39046</v>
      </c>
      <c r="P114" s="45">
        <v>37234.1</v>
      </c>
    </row>
    <row r="115" spans="1:16">
      <c r="A115" s="46" t="s">
        <v>208</v>
      </c>
      <c r="B115" s="52"/>
      <c r="C115" s="52"/>
      <c r="D115" s="52"/>
      <c r="E115" s="40">
        <v>336742</v>
      </c>
      <c r="F115" s="40">
        <v>344860</v>
      </c>
      <c r="G115" s="40">
        <v>322187</v>
      </c>
      <c r="H115" s="40">
        <v>334289</v>
      </c>
      <c r="I115" s="40">
        <v>490911</v>
      </c>
      <c r="J115" s="40">
        <v>435677</v>
      </c>
      <c r="K115" s="40">
        <v>311863</v>
      </c>
      <c r="L115" s="40">
        <v>322745</v>
      </c>
      <c r="M115" s="40">
        <v>403047</v>
      </c>
      <c r="N115" s="40">
        <v>310192</v>
      </c>
      <c r="O115" s="40">
        <v>377552</v>
      </c>
      <c r="P115" s="41">
        <v>576143.39500000002</v>
      </c>
    </row>
    <row r="116" spans="1:16">
      <c r="A116" s="42" t="s">
        <v>209</v>
      </c>
      <c r="B116" s="49"/>
      <c r="C116" s="49"/>
      <c r="D116" s="49"/>
      <c r="E116" s="44">
        <v>578740</v>
      </c>
      <c r="F116" s="44">
        <v>641470</v>
      </c>
      <c r="G116" s="44">
        <v>579077</v>
      </c>
      <c r="H116" s="44">
        <v>598546</v>
      </c>
      <c r="I116" s="44">
        <v>600582</v>
      </c>
      <c r="J116" s="44">
        <v>524415</v>
      </c>
      <c r="K116" s="44">
        <v>455210</v>
      </c>
      <c r="L116" s="44">
        <v>429200</v>
      </c>
      <c r="M116" s="44">
        <v>458806</v>
      </c>
      <c r="N116" s="44">
        <v>430119</v>
      </c>
      <c r="O116" s="44">
        <v>434426</v>
      </c>
      <c r="P116" s="45">
        <v>520758.73800000001</v>
      </c>
    </row>
    <row r="117" spans="1:16">
      <c r="A117" s="60" t="s">
        <v>210</v>
      </c>
      <c r="B117" s="52"/>
      <c r="C117" s="52"/>
      <c r="D117" s="52"/>
      <c r="E117" s="40">
        <v>9606</v>
      </c>
      <c r="F117" s="40">
        <v>8271</v>
      </c>
      <c r="G117" s="40">
        <v>7753</v>
      </c>
      <c r="H117" s="40">
        <v>6748</v>
      </c>
      <c r="I117" s="40">
        <v>6767</v>
      </c>
      <c r="J117" s="40">
        <v>6224</v>
      </c>
      <c r="K117" s="40">
        <v>5328</v>
      </c>
      <c r="L117" s="40">
        <v>4849</v>
      </c>
      <c r="M117" s="40">
        <v>5346</v>
      </c>
      <c r="N117" s="40">
        <v>3376</v>
      </c>
      <c r="O117" s="40">
        <v>2143</v>
      </c>
      <c r="P117" s="41">
        <v>3380.64</v>
      </c>
    </row>
    <row r="118" spans="1:16">
      <c r="A118" s="48"/>
      <c r="B118" s="49"/>
      <c r="C118" s="49"/>
      <c r="D118" s="49"/>
      <c r="E118" s="44"/>
      <c r="F118" s="44"/>
      <c r="G118" s="44"/>
      <c r="H118" s="44"/>
      <c r="I118" s="44"/>
      <c r="J118" s="44"/>
      <c r="K118" s="44"/>
      <c r="L118" s="44"/>
      <c r="M118" s="44"/>
      <c r="N118" s="44"/>
      <c r="O118" s="44"/>
      <c r="P118" s="45"/>
    </row>
    <row r="119" spans="1:16">
      <c r="A119" s="169"/>
      <c r="B119" s="49"/>
      <c r="C119" s="49"/>
      <c r="D119" s="49"/>
      <c r="E119" s="77">
        <v>1989</v>
      </c>
      <c r="F119" s="77">
        <v>1993</v>
      </c>
      <c r="G119" s="77">
        <v>1995</v>
      </c>
      <c r="H119" s="77">
        <v>1997</v>
      </c>
      <c r="I119" s="77">
        <v>1999</v>
      </c>
      <c r="J119" s="77">
        <v>2003</v>
      </c>
      <c r="K119" s="77">
        <v>2005</v>
      </c>
      <c r="L119" s="77">
        <v>2007</v>
      </c>
      <c r="M119" s="77">
        <v>2009</v>
      </c>
      <c r="N119" s="77">
        <v>2013</v>
      </c>
      <c r="O119" s="77">
        <v>2016</v>
      </c>
      <c r="P119" s="180">
        <v>2019</v>
      </c>
    </row>
    <row r="120" spans="1:16">
      <c r="A120" s="164" t="s">
        <v>145</v>
      </c>
      <c r="B120" s="165"/>
      <c r="C120" s="165"/>
      <c r="D120" s="165"/>
      <c r="E120" s="78"/>
      <c r="F120" s="78"/>
      <c r="G120" s="78"/>
      <c r="H120" s="78"/>
      <c r="I120" s="78"/>
      <c r="J120" s="78"/>
      <c r="K120" s="78"/>
      <c r="L120" s="78"/>
      <c r="M120" s="78"/>
      <c r="N120" s="78"/>
      <c r="O120" s="78"/>
      <c r="P120" s="181"/>
    </row>
    <row r="121" spans="1:16">
      <c r="A121" s="166" t="s">
        <v>183</v>
      </c>
      <c r="B121" s="167"/>
      <c r="C121" s="167"/>
      <c r="D121" s="167"/>
      <c r="E121" s="44">
        <v>850031</v>
      </c>
      <c r="F121" s="44">
        <v>611502</v>
      </c>
      <c r="G121" s="44">
        <v>587367</v>
      </c>
      <c r="H121" s="44">
        <v>523569</v>
      </c>
      <c r="I121" s="44">
        <v>526145</v>
      </c>
      <c r="J121" s="44">
        <v>457647</v>
      </c>
      <c r="K121" s="44">
        <v>400021</v>
      </c>
      <c r="L121" s="44">
        <v>339894</v>
      </c>
      <c r="M121" s="44">
        <v>367393</v>
      </c>
      <c r="N121" s="44">
        <v>328658</v>
      </c>
      <c r="O121" s="44">
        <v>318292</v>
      </c>
      <c r="P121" s="45">
        <v>314508.942223989</v>
      </c>
    </row>
    <row r="122" spans="1:16">
      <c r="A122" s="38" t="s">
        <v>195</v>
      </c>
      <c r="B122" s="52"/>
      <c r="C122" s="52"/>
      <c r="D122" s="52"/>
      <c r="E122" s="40">
        <v>810005</v>
      </c>
      <c r="F122" s="40">
        <v>576661</v>
      </c>
      <c r="G122" s="40">
        <v>551197</v>
      </c>
      <c r="H122" s="40">
        <v>492999</v>
      </c>
      <c r="I122" s="40">
        <v>497537</v>
      </c>
      <c r="J122" s="40">
        <v>431521</v>
      </c>
      <c r="K122" s="40">
        <v>376370</v>
      </c>
      <c r="L122" s="40">
        <v>319369</v>
      </c>
      <c r="M122" s="40">
        <v>341502</v>
      </c>
      <c r="N122" s="40">
        <v>304677</v>
      </c>
      <c r="O122" s="40">
        <v>295316</v>
      </c>
      <c r="P122" s="41">
        <v>293236.36222412001</v>
      </c>
    </row>
    <row r="123" spans="1:16">
      <c r="A123" s="47" t="s">
        <v>2</v>
      </c>
      <c r="B123" s="49"/>
      <c r="C123" s="49"/>
      <c r="D123" s="49"/>
      <c r="E123" s="44">
        <v>218450</v>
      </c>
      <c r="F123" s="44">
        <v>153824</v>
      </c>
      <c r="G123" s="44">
        <v>150023</v>
      </c>
      <c r="H123" s="44">
        <v>127545</v>
      </c>
      <c r="I123" s="44">
        <v>122487</v>
      </c>
      <c r="J123" s="44">
        <v>103124</v>
      </c>
      <c r="K123" s="44">
        <v>88050</v>
      </c>
      <c r="L123" s="44">
        <v>74273</v>
      </c>
      <c r="M123" s="44">
        <v>78758</v>
      </c>
      <c r="N123" s="44">
        <v>68404</v>
      </c>
      <c r="O123" s="44">
        <v>58000</v>
      </c>
      <c r="P123" s="45">
        <v>56657.898889286</v>
      </c>
    </row>
    <row r="124" spans="1:16">
      <c r="A124" s="46" t="s">
        <v>3</v>
      </c>
      <c r="B124" s="52"/>
      <c r="C124" s="52"/>
      <c r="D124" s="52"/>
      <c r="E124" s="40">
        <v>99162</v>
      </c>
      <c r="F124" s="40">
        <v>81023</v>
      </c>
      <c r="G124" s="40">
        <v>81412</v>
      </c>
      <c r="H124" s="40">
        <v>73226</v>
      </c>
      <c r="I124" s="40">
        <v>81566</v>
      </c>
      <c r="J124" s="40">
        <v>77400</v>
      </c>
      <c r="K124" s="40">
        <v>67260</v>
      </c>
      <c r="L124" s="40">
        <v>65072</v>
      </c>
      <c r="M124" s="40">
        <v>69330</v>
      </c>
      <c r="N124" s="40">
        <v>68998</v>
      </c>
      <c r="O124" s="40">
        <v>71193</v>
      </c>
      <c r="P124" s="41">
        <v>62773.631667018002</v>
      </c>
    </row>
    <row r="125" spans="1:16">
      <c r="A125" s="42" t="s">
        <v>4</v>
      </c>
      <c r="B125" s="49"/>
      <c r="C125" s="49"/>
      <c r="D125" s="49"/>
      <c r="E125" s="44">
        <v>188075</v>
      </c>
      <c r="F125" s="44">
        <v>127288</v>
      </c>
      <c r="G125" s="44">
        <v>121948</v>
      </c>
      <c r="H125" s="44">
        <v>105164</v>
      </c>
      <c r="I125" s="44">
        <v>107553</v>
      </c>
      <c r="J125" s="44">
        <v>88993</v>
      </c>
      <c r="K125" s="44">
        <v>79738</v>
      </c>
      <c r="L125" s="44">
        <v>59518</v>
      </c>
      <c r="M125" s="44">
        <v>65502</v>
      </c>
      <c r="N125" s="44">
        <v>48669</v>
      </c>
      <c r="O125" s="44">
        <v>46289</v>
      </c>
      <c r="P125" s="45">
        <v>47052.799445026998</v>
      </c>
    </row>
    <row r="126" spans="1:16">
      <c r="A126" s="46" t="s">
        <v>5</v>
      </c>
      <c r="B126" s="52"/>
      <c r="C126" s="52"/>
      <c r="D126" s="52"/>
      <c r="E126" s="40">
        <v>85447</v>
      </c>
      <c r="F126" s="40">
        <v>52671</v>
      </c>
      <c r="G126" s="40">
        <v>47625</v>
      </c>
      <c r="H126" s="40">
        <v>46443</v>
      </c>
      <c r="I126" s="40">
        <v>49193</v>
      </c>
      <c r="J126" s="40">
        <v>44165</v>
      </c>
      <c r="K126" s="40">
        <v>42588</v>
      </c>
      <c r="L126" s="40">
        <v>33624</v>
      </c>
      <c r="M126" s="40">
        <v>33552</v>
      </c>
      <c r="N126" s="40">
        <v>30355</v>
      </c>
      <c r="O126" s="40">
        <v>26215</v>
      </c>
      <c r="P126" s="41">
        <v>27098.371111459001</v>
      </c>
    </row>
    <row r="127" spans="1:16">
      <c r="A127" s="42" t="s">
        <v>6</v>
      </c>
      <c r="B127" s="49"/>
      <c r="C127" s="49"/>
      <c r="D127" s="49"/>
      <c r="E127" s="44">
        <v>126898</v>
      </c>
      <c r="F127" s="44">
        <v>93835</v>
      </c>
      <c r="G127" s="44">
        <v>89504</v>
      </c>
      <c r="H127" s="44">
        <v>83768</v>
      </c>
      <c r="I127" s="44">
        <v>75630</v>
      </c>
      <c r="J127" s="44">
        <v>63629</v>
      </c>
      <c r="K127" s="44">
        <v>50047</v>
      </c>
      <c r="L127" s="44">
        <v>42447</v>
      </c>
      <c r="M127" s="44">
        <v>47269</v>
      </c>
      <c r="N127" s="44">
        <v>40832</v>
      </c>
      <c r="O127" s="44">
        <v>38663</v>
      </c>
      <c r="P127" s="45">
        <v>41751.753889141</v>
      </c>
    </row>
    <row r="128" spans="1:16">
      <c r="A128" s="60" t="s">
        <v>7</v>
      </c>
      <c r="B128" s="52"/>
      <c r="C128" s="52"/>
      <c r="D128" s="52"/>
      <c r="E128" s="40">
        <v>61913</v>
      </c>
      <c r="F128" s="40">
        <v>48043</v>
      </c>
      <c r="G128" s="40">
        <v>43524</v>
      </c>
      <c r="H128" s="40">
        <v>42942</v>
      </c>
      <c r="I128" s="40">
        <v>44162</v>
      </c>
      <c r="J128" s="40">
        <v>40862</v>
      </c>
      <c r="K128" s="40">
        <v>35491</v>
      </c>
      <c r="L128" s="40">
        <v>32918</v>
      </c>
      <c r="M128" s="40">
        <v>35659</v>
      </c>
      <c r="N128" s="40">
        <v>35617</v>
      </c>
      <c r="O128" s="40">
        <v>41838</v>
      </c>
      <c r="P128" s="41">
        <v>44182.093333361998</v>
      </c>
    </row>
    <row r="129" spans="1:16">
      <c r="A129" s="47" t="s">
        <v>8</v>
      </c>
      <c r="B129" s="49"/>
      <c r="C129" s="49"/>
      <c r="D129" s="49"/>
      <c r="E129" s="44">
        <v>30061</v>
      </c>
      <c r="F129" s="44">
        <v>19976</v>
      </c>
      <c r="G129" s="44">
        <v>17161</v>
      </c>
      <c r="H129" s="44">
        <v>13911</v>
      </c>
      <c r="I129" s="44">
        <v>16946</v>
      </c>
      <c r="J129" s="44">
        <v>13348</v>
      </c>
      <c r="K129" s="44">
        <v>13197</v>
      </c>
      <c r="L129" s="44">
        <v>11515</v>
      </c>
      <c r="M129" s="44">
        <v>11432</v>
      </c>
      <c r="N129" s="44">
        <v>11801</v>
      </c>
      <c r="O129" s="44">
        <v>13117</v>
      </c>
      <c r="P129" s="45">
        <v>13719.813888827</v>
      </c>
    </row>
    <row r="130" spans="1:16">
      <c r="A130" s="38" t="s">
        <v>196</v>
      </c>
      <c r="B130" s="52"/>
      <c r="C130" s="52"/>
      <c r="D130" s="52"/>
      <c r="E130" s="40">
        <v>20344</v>
      </c>
      <c r="F130" s="40">
        <v>16876</v>
      </c>
      <c r="G130" s="40">
        <v>16036</v>
      </c>
      <c r="H130" s="40">
        <v>14821</v>
      </c>
      <c r="I130" s="40">
        <v>15452</v>
      </c>
      <c r="J130" s="40">
        <v>13827</v>
      </c>
      <c r="K130" s="40">
        <v>12423</v>
      </c>
      <c r="L130" s="40">
        <v>11494</v>
      </c>
      <c r="M130" s="40">
        <v>11532</v>
      </c>
      <c r="N130" s="40">
        <v>11206</v>
      </c>
      <c r="O130" s="40">
        <v>12183</v>
      </c>
      <c r="P130" s="41">
        <v>10594.110000084</v>
      </c>
    </row>
    <row r="131" spans="1:16">
      <c r="A131" s="47" t="s">
        <v>197</v>
      </c>
      <c r="B131" s="49"/>
      <c r="C131" s="49"/>
      <c r="D131" s="49"/>
      <c r="E131" s="44">
        <v>19681</v>
      </c>
      <c r="F131" s="44">
        <v>17965</v>
      </c>
      <c r="G131" s="44">
        <v>20134</v>
      </c>
      <c r="H131" s="44">
        <v>15749</v>
      </c>
      <c r="I131" s="44">
        <v>13156</v>
      </c>
      <c r="J131" s="44">
        <v>12299</v>
      </c>
      <c r="K131" s="44">
        <v>11228</v>
      </c>
      <c r="L131" s="44">
        <v>9032</v>
      </c>
      <c r="M131" s="44">
        <v>14360</v>
      </c>
      <c r="N131" s="44">
        <v>12775</v>
      </c>
      <c r="O131" s="44">
        <v>10793</v>
      </c>
      <c r="P131" s="45">
        <v>10678.469999785</v>
      </c>
    </row>
    <row r="132" spans="1:16">
      <c r="A132" s="169"/>
      <c r="B132" s="49"/>
      <c r="C132" s="49"/>
      <c r="D132" s="49"/>
      <c r="E132" s="49"/>
      <c r="F132" s="49"/>
      <c r="G132" s="49"/>
      <c r="H132" s="49"/>
      <c r="I132" s="49"/>
      <c r="J132" s="49"/>
      <c r="K132" s="49"/>
      <c r="L132" s="49"/>
      <c r="M132" s="49"/>
      <c r="N132" s="49"/>
      <c r="O132" s="49"/>
      <c r="P132" s="50"/>
    </row>
    <row r="133" spans="1:16">
      <c r="A133" s="168" t="s">
        <v>146</v>
      </c>
      <c r="B133" s="49"/>
      <c r="C133" s="49"/>
      <c r="D133" s="49"/>
      <c r="E133" s="49"/>
      <c r="F133" s="49"/>
      <c r="G133" s="49"/>
      <c r="H133" s="49"/>
      <c r="I133" s="49"/>
      <c r="J133" s="49"/>
      <c r="K133" s="49"/>
      <c r="L133" s="49"/>
      <c r="M133" s="49"/>
      <c r="N133" s="49"/>
      <c r="O133" s="49"/>
      <c r="P133" s="50"/>
    </row>
    <row r="134" spans="1:16">
      <c r="A134" s="70" t="s">
        <v>147</v>
      </c>
      <c r="B134" s="52"/>
      <c r="C134" s="52"/>
      <c r="D134" s="52"/>
      <c r="E134" s="40">
        <v>720876</v>
      </c>
      <c r="F134" s="40">
        <v>513767</v>
      </c>
      <c r="G134" s="40">
        <v>490281</v>
      </c>
      <c r="H134" s="40">
        <v>431414</v>
      </c>
      <c r="I134" s="40">
        <v>431632</v>
      </c>
      <c r="J134" s="40">
        <v>374112</v>
      </c>
      <c r="K134" s="40">
        <v>329688</v>
      </c>
      <c r="L134" s="40">
        <v>277064</v>
      </c>
      <c r="M134" s="40">
        <v>294415</v>
      </c>
      <c r="N134" s="40">
        <v>250059</v>
      </c>
      <c r="O134" s="40">
        <v>229952</v>
      </c>
      <c r="P134" s="41">
        <v>213983.875</v>
      </c>
    </row>
    <row r="135" spans="1:16">
      <c r="A135" s="47" t="s">
        <v>148</v>
      </c>
      <c r="B135" s="49"/>
      <c r="C135" s="49"/>
      <c r="D135" s="49"/>
      <c r="E135" s="44">
        <v>329559</v>
      </c>
      <c r="F135" s="44">
        <v>248381</v>
      </c>
      <c r="G135" s="44">
        <v>237999</v>
      </c>
      <c r="H135" s="44">
        <v>214743</v>
      </c>
      <c r="I135" s="44">
        <v>219568</v>
      </c>
      <c r="J135" s="44">
        <v>193616</v>
      </c>
      <c r="K135" s="44">
        <v>175503</v>
      </c>
      <c r="L135" s="44">
        <v>148680</v>
      </c>
      <c r="M135" s="44">
        <v>160354</v>
      </c>
      <c r="N135" s="44">
        <v>135105</v>
      </c>
      <c r="O135" s="44">
        <v>126540</v>
      </c>
      <c r="P135" s="45">
        <v>120212.5</v>
      </c>
    </row>
    <row r="136" spans="1:16">
      <c r="A136" s="70" t="s">
        <v>149</v>
      </c>
      <c r="B136" s="52"/>
      <c r="C136" s="52"/>
      <c r="D136" s="52"/>
      <c r="E136" s="40">
        <v>129155</v>
      </c>
      <c r="F136" s="40">
        <v>97734</v>
      </c>
      <c r="G136" s="40">
        <v>97087</v>
      </c>
      <c r="H136" s="40">
        <v>92154</v>
      </c>
      <c r="I136" s="40">
        <v>94513</v>
      </c>
      <c r="J136" s="40">
        <v>83535</v>
      </c>
      <c r="K136" s="40">
        <v>70333</v>
      </c>
      <c r="L136" s="40">
        <v>62830</v>
      </c>
      <c r="M136" s="40">
        <v>72978</v>
      </c>
      <c r="N136" s="40">
        <v>78599</v>
      </c>
      <c r="O136" s="40">
        <v>88340</v>
      </c>
      <c r="P136" s="41">
        <v>100525.067223989</v>
      </c>
    </row>
    <row r="137" spans="1:16">
      <c r="A137" s="42" t="s">
        <v>150</v>
      </c>
      <c r="B137" s="49"/>
      <c r="C137" s="49"/>
      <c r="D137" s="49"/>
      <c r="E137" s="44">
        <v>62861</v>
      </c>
      <c r="F137" s="44">
        <v>50199</v>
      </c>
      <c r="G137" s="44">
        <v>47884</v>
      </c>
      <c r="H137" s="44">
        <v>45184</v>
      </c>
      <c r="I137" s="44">
        <v>47219</v>
      </c>
      <c r="J137" s="44">
        <v>43895</v>
      </c>
      <c r="K137" s="44">
        <v>40944</v>
      </c>
      <c r="L137" s="44">
        <v>38252</v>
      </c>
      <c r="M137" s="44">
        <v>41369</v>
      </c>
      <c r="N137" s="44">
        <v>48493</v>
      </c>
      <c r="O137" s="44">
        <v>57027</v>
      </c>
      <c r="P137" s="45">
        <v>59807.75</v>
      </c>
    </row>
    <row r="138" spans="1:16">
      <c r="A138" s="79" t="s">
        <v>151</v>
      </c>
      <c r="B138" s="54"/>
      <c r="C138" s="54"/>
      <c r="D138" s="54"/>
      <c r="E138" s="55">
        <v>63166</v>
      </c>
      <c r="F138" s="55">
        <v>45123</v>
      </c>
      <c r="G138" s="55">
        <v>46911</v>
      </c>
      <c r="H138" s="55">
        <v>44871</v>
      </c>
      <c r="I138" s="55">
        <v>44363</v>
      </c>
      <c r="J138" s="55">
        <v>37141</v>
      </c>
      <c r="K138" s="55">
        <v>27441</v>
      </c>
      <c r="L138" s="55">
        <v>22726</v>
      </c>
      <c r="M138" s="55">
        <v>27621</v>
      </c>
      <c r="N138" s="55">
        <v>24918</v>
      </c>
      <c r="O138" s="55">
        <v>27202</v>
      </c>
      <c r="P138" s="56">
        <v>30350.128885332</v>
      </c>
    </row>
    <row r="139" spans="1:16">
      <c r="A139" s="169"/>
      <c r="B139" s="49"/>
      <c r="C139" s="49"/>
      <c r="D139" s="49"/>
      <c r="E139" s="80"/>
      <c r="F139" s="80"/>
      <c r="G139" s="80"/>
      <c r="H139" s="80"/>
      <c r="I139" s="80"/>
      <c r="J139" s="80"/>
      <c r="K139" s="80"/>
      <c r="L139" s="80"/>
      <c r="M139" s="80"/>
      <c r="N139" s="80"/>
      <c r="O139" s="80"/>
      <c r="P139" s="81"/>
    </row>
    <row r="140" spans="1:16">
      <c r="A140" s="164" t="s">
        <v>198</v>
      </c>
      <c r="B140" s="165"/>
      <c r="C140" s="165"/>
      <c r="D140" s="165"/>
      <c r="E140" s="37"/>
      <c r="F140" s="37"/>
      <c r="G140" s="37"/>
      <c r="H140" s="37"/>
      <c r="I140" s="37"/>
      <c r="J140" s="37"/>
      <c r="K140" s="37"/>
      <c r="L140" s="37"/>
      <c r="M140" s="37"/>
      <c r="N140" s="37"/>
      <c r="O140" s="37"/>
      <c r="P140" s="175"/>
    </row>
    <row r="141" spans="1:16">
      <c r="A141" s="166" t="s">
        <v>183</v>
      </c>
      <c r="B141" s="167"/>
      <c r="C141" s="167"/>
      <c r="D141" s="167"/>
      <c r="E141" s="44">
        <v>1974808</v>
      </c>
      <c r="F141" s="44">
        <v>1558036</v>
      </c>
      <c r="G141" s="44">
        <v>1393426</v>
      </c>
      <c r="H141" s="44">
        <v>1252513</v>
      </c>
      <c r="I141" s="44">
        <v>1236214</v>
      </c>
      <c r="J141" s="44">
        <v>1025218</v>
      </c>
      <c r="K141" s="44">
        <v>869311</v>
      </c>
      <c r="L141" s="44">
        <v>726290</v>
      </c>
      <c r="M141" s="44">
        <v>793169</v>
      </c>
      <c r="N141" s="44">
        <v>674573</v>
      </c>
      <c r="O141" s="44">
        <v>627825</v>
      </c>
      <c r="P141" s="45">
        <v>665571</v>
      </c>
    </row>
    <row r="142" spans="1:16">
      <c r="A142" s="38" t="s">
        <v>231</v>
      </c>
      <c r="B142" s="52"/>
      <c r="C142" s="52"/>
      <c r="D142" s="52"/>
      <c r="E142" s="40">
        <v>1799736</v>
      </c>
      <c r="F142" s="40">
        <v>1408613</v>
      </c>
      <c r="G142" s="40">
        <v>1261088</v>
      </c>
      <c r="H142" s="40">
        <v>1133401</v>
      </c>
      <c r="I142" s="40">
        <v>1123418</v>
      </c>
      <c r="J142" s="40">
        <v>935316</v>
      </c>
      <c r="K142" s="40">
        <v>787102</v>
      </c>
      <c r="L142" s="40">
        <v>656296</v>
      </c>
      <c r="M142" s="40">
        <v>709928</v>
      </c>
      <c r="N142" s="40">
        <v>604926</v>
      </c>
      <c r="O142" s="40">
        <v>564670</v>
      </c>
      <c r="P142" s="41">
        <v>599497</v>
      </c>
    </row>
    <row r="143" spans="1:16">
      <c r="A143" s="47" t="s">
        <v>2</v>
      </c>
      <c r="B143" s="49"/>
      <c r="C143" s="49"/>
      <c r="D143" s="49"/>
      <c r="E143" s="44">
        <v>466783</v>
      </c>
      <c r="F143" s="44">
        <v>345726</v>
      </c>
      <c r="G143" s="44">
        <v>306268</v>
      </c>
      <c r="H143" s="44">
        <v>274338</v>
      </c>
      <c r="I143" s="44">
        <v>248443</v>
      </c>
      <c r="J143" s="44">
        <v>203845</v>
      </c>
      <c r="K143" s="44">
        <v>175226</v>
      </c>
      <c r="L143" s="44">
        <v>145511</v>
      </c>
      <c r="M143" s="44">
        <v>150588</v>
      </c>
      <c r="N143" s="44">
        <v>124339</v>
      </c>
      <c r="O143" s="44">
        <v>110068</v>
      </c>
      <c r="P143" s="45">
        <v>114401</v>
      </c>
    </row>
    <row r="144" spans="1:16">
      <c r="A144" s="60" t="s">
        <v>3</v>
      </c>
      <c r="B144" s="52"/>
      <c r="C144" s="52"/>
      <c r="D144" s="52"/>
      <c r="E144" s="40">
        <v>255688</v>
      </c>
      <c r="F144" s="40">
        <v>227653</v>
      </c>
      <c r="G144" s="40">
        <v>212261</v>
      </c>
      <c r="H144" s="40">
        <v>198007</v>
      </c>
      <c r="I144" s="40">
        <v>196960</v>
      </c>
      <c r="J144" s="40">
        <v>174969</v>
      </c>
      <c r="K144" s="40">
        <v>155729</v>
      </c>
      <c r="L144" s="40">
        <v>138630</v>
      </c>
      <c r="M144" s="40">
        <v>151529</v>
      </c>
      <c r="N144" s="40">
        <v>138731</v>
      </c>
      <c r="O144" s="40">
        <v>132411</v>
      </c>
      <c r="P144" s="41">
        <v>143317</v>
      </c>
    </row>
    <row r="145" spans="1:16">
      <c r="A145" s="47" t="s">
        <v>4</v>
      </c>
      <c r="B145" s="49"/>
      <c r="C145" s="49"/>
      <c r="D145" s="49"/>
      <c r="E145" s="44">
        <v>426328</v>
      </c>
      <c r="F145" s="44">
        <v>325453</v>
      </c>
      <c r="G145" s="44">
        <v>286032</v>
      </c>
      <c r="H145" s="44">
        <v>251190</v>
      </c>
      <c r="I145" s="44">
        <v>246329</v>
      </c>
      <c r="J145" s="44">
        <v>197024</v>
      </c>
      <c r="K145" s="44">
        <v>168002</v>
      </c>
      <c r="L145" s="44">
        <v>133515</v>
      </c>
      <c r="M145" s="44">
        <v>134174</v>
      </c>
      <c r="N145" s="44">
        <v>106486</v>
      </c>
      <c r="O145" s="44">
        <v>103862</v>
      </c>
      <c r="P145" s="45">
        <v>106829</v>
      </c>
    </row>
    <row r="146" spans="1:16">
      <c r="A146" s="60" t="s">
        <v>5</v>
      </c>
      <c r="B146" s="52"/>
      <c r="C146" s="52"/>
      <c r="D146" s="52"/>
      <c r="E146" s="40">
        <v>163719</v>
      </c>
      <c r="F146" s="40">
        <v>129743</v>
      </c>
      <c r="G146" s="40">
        <v>118858</v>
      </c>
      <c r="H146" s="40">
        <v>109048</v>
      </c>
      <c r="I146" s="40">
        <v>121920</v>
      </c>
      <c r="J146" s="40">
        <v>101031</v>
      </c>
      <c r="K146" s="40">
        <v>83230</v>
      </c>
      <c r="L146" s="40">
        <v>68638</v>
      </c>
      <c r="M146" s="40">
        <v>78470</v>
      </c>
      <c r="N146" s="40">
        <v>73147</v>
      </c>
      <c r="O146" s="40">
        <v>65889</v>
      </c>
      <c r="P146" s="41">
        <v>72361</v>
      </c>
    </row>
    <row r="147" spans="1:16">
      <c r="A147" s="47" t="s">
        <v>6</v>
      </c>
      <c r="B147" s="49"/>
      <c r="C147" s="49"/>
      <c r="D147" s="49"/>
      <c r="E147" s="44">
        <v>295495</v>
      </c>
      <c r="F147" s="44">
        <v>229219</v>
      </c>
      <c r="G147" s="44">
        <v>202173</v>
      </c>
      <c r="H147" s="44">
        <v>176355</v>
      </c>
      <c r="I147" s="44">
        <v>170116</v>
      </c>
      <c r="J147" s="44">
        <v>140110</v>
      </c>
      <c r="K147" s="44">
        <v>106022</v>
      </c>
      <c r="L147" s="44">
        <v>84673</v>
      </c>
      <c r="M147" s="44">
        <v>96111</v>
      </c>
      <c r="N147" s="44">
        <v>76290</v>
      </c>
      <c r="O147" s="44">
        <v>70309</v>
      </c>
      <c r="P147" s="45">
        <v>76016</v>
      </c>
    </row>
    <row r="148" spans="1:16">
      <c r="A148" s="60" t="s">
        <v>7</v>
      </c>
      <c r="B148" s="52"/>
      <c r="C148" s="52"/>
      <c r="D148" s="52"/>
      <c r="E148" s="40">
        <v>121804</v>
      </c>
      <c r="F148" s="40">
        <v>95794</v>
      </c>
      <c r="G148" s="40">
        <v>88222</v>
      </c>
      <c r="H148" s="40">
        <v>83601</v>
      </c>
      <c r="I148" s="40">
        <v>91678</v>
      </c>
      <c r="J148" s="40">
        <v>79884</v>
      </c>
      <c r="K148" s="40">
        <v>65591</v>
      </c>
      <c r="L148" s="40">
        <v>57425</v>
      </c>
      <c r="M148" s="40">
        <v>69849</v>
      </c>
      <c r="N148" s="40">
        <v>61473</v>
      </c>
      <c r="O148" s="40">
        <v>56795</v>
      </c>
      <c r="P148" s="41">
        <v>59051</v>
      </c>
    </row>
    <row r="149" spans="1:16">
      <c r="A149" s="47" t="s">
        <v>8</v>
      </c>
      <c r="B149" s="49"/>
      <c r="C149" s="49"/>
      <c r="D149" s="49"/>
      <c r="E149" s="44">
        <v>69919</v>
      </c>
      <c r="F149" s="44">
        <v>55025</v>
      </c>
      <c r="G149" s="44">
        <v>47274</v>
      </c>
      <c r="H149" s="44">
        <v>40861</v>
      </c>
      <c r="I149" s="44">
        <v>47972</v>
      </c>
      <c r="J149" s="44">
        <v>38453</v>
      </c>
      <c r="K149" s="44">
        <v>33302</v>
      </c>
      <c r="L149" s="44">
        <v>27904</v>
      </c>
      <c r="M149" s="44">
        <v>29207</v>
      </c>
      <c r="N149" s="44">
        <v>24460</v>
      </c>
      <c r="O149" s="44">
        <v>25336</v>
      </c>
      <c r="P149" s="45">
        <v>27522</v>
      </c>
    </row>
    <row r="150" spans="1:16">
      <c r="A150" s="70" t="s">
        <v>196</v>
      </c>
      <c r="B150" s="52"/>
      <c r="C150" s="52"/>
      <c r="D150" s="52"/>
      <c r="E150" s="40">
        <v>92351</v>
      </c>
      <c r="F150" s="40">
        <v>80338</v>
      </c>
      <c r="G150" s="40">
        <v>72289</v>
      </c>
      <c r="H150" s="40">
        <v>64008</v>
      </c>
      <c r="I150" s="40">
        <v>68340</v>
      </c>
      <c r="J150" s="40">
        <v>53674</v>
      </c>
      <c r="K150" s="40">
        <v>49514</v>
      </c>
      <c r="L150" s="40">
        <v>41070</v>
      </c>
      <c r="M150" s="40">
        <v>42481</v>
      </c>
      <c r="N150" s="40">
        <v>34670</v>
      </c>
      <c r="O150" s="40">
        <v>28094</v>
      </c>
      <c r="P150" s="41">
        <v>29143</v>
      </c>
    </row>
    <row r="151" spans="1:16">
      <c r="A151" s="275" t="s">
        <v>197</v>
      </c>
      <c r="B151" s="66"/>
      <c r="C151" s="66"/>
      <c r="D151" s="66"/>
      <c r="E151" s="67">
        <v>82721</v>
      </c>
      <c r="F151" s="67">
        <v>69085</v>
      </c>
      <c r="G151" s="67">
        <v>60049</v>
      </c>
      <c r="H151" s="67">
        <v>55103</v>
      </c>
      <c r="I151" s="67">
        <v>44456</v>
      </c>
      <c r="J151" s="67">
        <v>36229</v>
      </c>
      <c r="K151" s="67">
        <v>32695</v>
      </c>
      <c r="L151" s="67">
        <v>28924</v>
      </c>
      <c r="M151" s="67">
        <v>40760</v>
      </c>
      <c r="N151" s="67">
        <v>34977</v>
      </c>
      <c r="O151" s="67">
        <v>35061</v>
      </c>
      <c r="P151" s="68">
        <v>36931</v>
      </c>
    </row>
    <row r="152" spans="1:16">
      <c r="A152" s="169"/>
      <c r="B152" s="49"/>
      <c r="C152" s="49"/>
      <c r="D152" s="49"/>
      <c r="E152" s="49"/>
      <c r="F152" s="49"/>
      <c r="G152" s="49"/>
      <c r="H152" s="49"/>
      <c r="I152"/>
      <c r="J152"/>
      <c r="K152"/>
      <c r="L152"/>
      <c r="M152"/>
      <c r="N152"/>
      <c r="P152" s="302"/>
    </row>
    <row r="153" spans="1:16">
      <c r="A153" s="164" t="s">
        <v>153</v>
      </c>
      <c r="B153" s="37"/>
      <c r="C153" s="37"/>
      <c r="D153" s="37"/>
      <c r="E153" s="37"/>
      <c r="F153" s="37"/>
      <c r="G153" s="37"/>
      <c r="H153" s="37"/>
      <c r="I153" s="37"/>
      <c r="J153" s="37"/>
      <c r="K153" s="37"/>
      <c r="L153" s="37"/>
      <c r="M153" s="37"/>
      <c r="N153" s="37"/>
      <c r="O153" s="37"/>
      <c r="P153" s="175"/>
    </row>
    <row r="154" spans="1:16">
      <c r="A154" s="46" t="s">
        <v>154</v>
      </c>
      <c r="B154" s="52"/>
      <c r="C154" s="52"/>
      <c r="D154" s="52"/>
      <c r="E154" s="40">
        <v>501978</v>
      </c>
      <c r="F154" s="40">
        <v>401786</v>
      </c>
      <c r="G154" s="40">
        <v>365663</v>
      </c>
      <c r="H154" s="40">
        <v>332801</v>
      </c>
      <c r="I154" s="40">
        <v>314254</v>
      </c>
      <c r="J154" s="40">
        <v>269471</v>
      </c>
      <c r="K154" s="40">
        <v>235465</v>
      </c>
      <c r="L154" s="40">
        <v>197352</v>
      </c>
      <c r="M154" s="40">
        <v>204511</v>
      </c>
      <c r="N154" s="40">
        <v>173204</v>
      </c>
      <c r="O154" s="40">
        <v>162850</v>
      </c>
      <c r="P154" s="41">
        <v>183916</v>
      </c>
    </row>
    <row r="155" spans="1:16">
      <c r="A155" s="47" t="s">
        <v>155</v>
      </c>
      <c r="B155" s="49"/>
      <c r="C155" s="49"/>
      <c r="D155" s="49"/>
      <c r="E155" s="44">
        <v>91612</v>
      </c>
      <c r="F155" s="44">
        <v>82100</v>
      </c>
      <c r="G155" s="44">
        <v>79520</v>
      </c>
      <c r="H155" s="44">
        <v>78039</v>
      </c>
      <c r="I155" s="44">
        <v>95054</v>
      </c>
      <c r="J155" s="44">
        <v>83320</v>
      </c>
      <c r="K155" s="44">
        <v>81610</v>
      </c>
      <c r="L155" s="44">
        <v>71214</v>
      </c>
      <c r="M155" s="44">
        <v>92870</v>
      </c>
      <c r="N155" s="44">
        <v>80289</v>
      </c>
      <c r="O155" s="44">
        <v>83299</v>
      </c>
      <c r="P155" s="45">
        <v>90332</v>
      </c>
    </row>
    <row r="156" spans="1:16">
      <c r="A156" s="46"/>
      <c r="B156" s="52"/>
      <c r="C156" s="52"/>
      <c r="D156" s="52"/>
      <c r="E156" s="40"/>
      <c r="F156" s="40"/>
      <c r="G156" s="40"/>
      <c r="H156" s="40"/>
      <c r="I156" s="40"/>
      <c r="J156" s="40"/>
      <c r="K156" s="40"/>
      <c r="L156" s="40"/>
      <c r="M156" s="40"/>
      <c r="N156" s="40"/>
      <c r="O156" s="40"/>
      <c r="P156" s="41"/>
    </row>
    <row r="157" spans="1:16">
      <c r="A157" s="166" t="s">
        <v>156</v>
      </c>
      <c r="B157" s="49"/>
      <c r="C157" s="49"/>
      <c r="D157" s="49"/>
      <c r="E157" s="49"/>
      <c r="F157" s="49"/>
      <c r="G157" s="49"/>
      <c r="H157" s="49"/>
      <c r="I157" s="49"/>
      <c r="J157" s="49"/>
      <c r="K157" s="49"/>
      <c r="L157" s="49"/>
      <c r="M157" s="49"/>
      <c r="N157" s="49"/>
      <c r="O157" s="49"/>
      <c r="P157" s="50"/>
    </row>
    <row r="158" spans="1:16">
      <c r="A158" s="46" t="s">
        <v>157</v>
      </c>
      <c r="B158" s="52"/>
      <c r="C158" s="52"/>
      <c r="D158" s="52"/>
      <c r="E158" s="40">
        <v>118986</v>
      </c>
      <c r="F158" s="40">
        <v>81305</v>
      </c>
      <c r="G158" s="40">
        <v>70383</v>
      </c>
      <c r="H158" s="40">
        <v>59150</v>
      </c>
      <c r="I158" s="40">
        <v>63791</v>
      </c>
      <c r="J158" s="40">
        <v>41942</v>
      </c>
      <c r="K158" s="40">
        <v>34074</v>
      </c>
      <c r="L158" s="40">
        <v>25567</v>
      </c>
      <c r="M158" s="40">
        <v>29806</v>
      </c>
      <c r="N158" s="40">
        <v>21783</v>
      </c>
      <c r="O158" s="40">
        <v>17541</v>
      </c>
      <c r="P158" s="41">
        <v>28220</v>
      </c>
    </row>
    <row r="159" spans="1:16">
      <c r="A159" s="42" t="s">
        <v>158</v>
      </c>
      <c r="B159" s="49"/>
      <c r="C159" s="49"/>
      <c r="D159" s="49"/>
      <c r="E159" s="44">
        <v>303740</v>
      </c>
      <c r="F159" s="44">
        <v>241108</v>
      </c>
      <c r="G159" s="44">
        <v>217809</v>
      </c>
      <c r="H159" s="44">
        <v>196718</v>
      </c>
      <c r="I159" s="44">
        <v>190919</v>
      </c>
      <c r="J159" s="44">
        <v>147000</v>
      </c>
      <c r="K159" s="44">
        <v>132873</v>
      </c>
      <c r="L159" s="44">
        <v>113376</v>
      </c>
      <c r="M159" s="40">
        <v>125658</v>
      </c>
      <c r="N159" s="44">
        <v>99849</v>
      </c>
      <c r="O159" s="44">
        <v>94098</v>
      </c>
      <c r="P159" s="45">
        <v>101962</v>
      </c>
    </row>
    <row r="160" spans="1:16">
      <c r="A160" s="46" t="s">
        <v>159</v>
      </c>
      <c r="B160" s="52"/>
      <c r="C160" s="52"/>
      <c r="D160" s="52"/>
      <c r="E160" s="40">
        <v>170864</v>
      </c>
      <c r="F160" s="40">
        <v>161472</v>
      </c>
      <c r="G160" s="40">
        <v>156991</v>
      </c>
      <c r="H160" s="40">
        <v>154974</v>
      </c>
      <c r="I160" s="40">
        <v>154598</v>
      </c>
      <c r="J160" s="40">
        <v>163850</v>
      </c>
      <c r="K160" s="40">
        <v>150129</v>
      </c>
      <c r="L160" s="40">
        <v>129623</v>
      </c>
      <c r="M160" s="40">
        <v>141917</v>
      </c>
      <c r="N160" s="40">
        <v>131861</v>
      </c>
      <c r="O160" s="40">
        <v>134510</v>
      </c>
      <c r="P160" s="41">
        <v>144066</v>
      </c>
    </row>
    <row r="161" spans="1:16">
      <c r="A161" s="48"/>
      <c r="B161" s="49"/>
      <c r="C161" s="49"/>
      <c r="D161" s="49"/>
      <c r="E161" s="49"/>
      <c r="F161" s="49"/>
      <c r="G161" s="49"/>
      <c r="H161" s="49"/>
      <c r="I161" s="49"/>
      <c r="J161" s="49"/>
      <c r="K161" s="49"/>
      <c r="L161" s="49"/>
      <c r="M161" s="49"/>
      <c r="N161" s="49"/>
      <c r="O161" s="49"/>
      <c r="P161" s="50"/>
    </row>
    <row r="162" spans="1:16">
      <c r="A162" s="168" t="s">
        <v>160</v>
      </c>
      <c r="B162" s="49"/>
      <c r="C162" s="49"/>
      <c r="D162" s="49"/>
      <c r="E162" s="80"/>
      <c r="F162" s="80"/>
      <c r="G162" s="80"/>
      <c r="H162" s="80"/>
      <c r="I162" s="80"/>
      <c r="J162" s="80"/>
      <c r="K162" s="80"/>
      <c r="L162" s="80"/>
      <c r="M162" s="80"/>
      <c r="N162" s="80"/>
      <c r="O162" s="80"/>
      <c r="P162" s="81"/>
    </row>
    <row r="163" spans="1:16">
      <c r="A163" s="60" t="s">
        <v>161</v>
      </c>
      <c r="B163" s="52"/>
      <c r="C163" s="52"/>
      <c r="D163" s="52"/>
      <c r="E163" s="40">
        <v>279917</v>
      </c>
      <c r="F163" s="40">
        <v>210453</v>
      </c>
      <c r="G163" s="40">
        <v>182488</v>
      </c>
      <c r="H163" s="40">
        <v>161379</v>
      </c>
      <c r="I163" s="40">
        <v>140706</v>
      </c>
      <c r="J163" s="40">
        <v>115378</v>
      </c>
      <c r="K163" s="40">
        <v>92794</v>
      </c>
      <c r="L163" s="40">
        <v>68263</v>
      </c>
      <c r="M163" s="40">
        <v>65691</v>
      </c>
      <c r="N163" s="40">
        <v>47154</v>
      </c>
      <c r="O163" s="40">
        <v>40090</v>
      </c>
      <c r="P163" s="41">
        <v>29036</v>
      </c>
    </row>
    <row r="164" spans="1:16">
      <c r="A164" s="47" t="s">
        <v>162</v>
      </c>
      <c r="B164" s="49"/>
      <c r="C164" s="49"/>
      <c r="D164" s="49"/>
      <c r="E164" s="44">
        <v>289512</v>
      </c>
      <c r="F164" s="44">
        <v>251559</v>
      </c>
      <c r="G164" s="44">
        <v>248154</v>
      </c>
      <c r="H164" s="44">
        <v>234718</v>
      </c>
      <c r="I164" s="44">
        <v>249281</v>
      </c>
      <c r="J164" s="44">
        <v>218571</v>
      </c>
      <c r="K164" s="44">
        <v>206237</v>
      </c>
      <c r="L164" s="44">
        <v>184128</v>
      </c>
      <c r="M164" s="44">
        <v>206156</v>
      </c>
      <c r="N164" s="44">
        <v>177468</v>
      </c>
      <c r="O164" s="44">
        <v>175848</v>
      </c>
      <c r="P164" s="45">
        <v>192367</v>
      </c>
    </row>
    <row r="165" spans="1:16">
      <c r="A165" s="46" t="s">
        <v>199</v>
      </c>
      <c r="B165" s="52"/>
      <c r="C165" s="52"/>
      <c r="D165" s="52"/>
      <c r="E165" s="40">
        <v>17743</v>
      </c>
      <c r="F165" s="40">
        <v>15004</v>
      </c>
      <c r="G165" s="40">
        <v>6636</v>
      </c>
      <c r="H165" s="40">
        <v>7192</v>
      </c>
      <c r="I165" s="40">
        <v>8929</v>
      </c>
      <c r="J165" s="40">
        <v>8735</v>
      </c>
      <c r="K165" s="40">
        <v>7883</v>
      </c>
      <c r="L165" s="40">
        <v>7096</v>
      </c>
      <c r="M165" s="40">
        <v>12446</v>
      </c>
      <c r="N165" s="40">
        <v>14815</v>
      </c>
      <c r="O165" s="40">
        <v>15939</v>
      </c>
      <c r="P165" s="41">
        <v>27203</v>
      </c>
    </row>
    <row r="166" spans="1:16">
      <c r="A166" s="47" t="s">
        <v>164</v>
      </c>
      <c r="B166" s="49"/>
      <c r="C166" s="49"/>
      <c r="D166" s="49"/>
      <c r="E166" s="44">
        <v>6418</v>
      </c>
      <c r="F166" s="44">
        <v>6871</v>
      </c>
      <c r="G166" s="44">
        <v>7904</v>
      </c>
      <c r="H166" s="44">
        <v>7552</v>
      </c>
      <c r="I166" s="44">
        <v>10392</v>
      </c>
      <c r="J166" s="44">
        <v>10105</v>
      </c>
      <c r="K166" s="44">
        <v>10161</v>
      </c>
      <c r="L166" s="44">
        <v>9080</v>
      </c>
      <c r="M166" s="44">
        <v>13088</v>
      </c>
      <c r="N166" s="44">
        <v>14056</v>
      </c>
      <c r="O166" s="44">
        <v>14273</v>
      </c>
      <c r="P166" s="45">
        <v>25642</v>
      </c>
    </row>
    <row r="167" spans="1:16">
      <c r="A167" s="48"/>
      <c r="B167" s="49"/>
      <c r="C167" s="49"/>
      <c r="D167" s="49"/>
      <c r="E167" s="49"/>
      <c r="F167" s="49"/>
      <c r="G167" s="49"/>
      <c r="H167" s="49"/>
      <c r="I167" s="49"/>
      <c r="J167" s="49"/>
      <c r="K167" s="49"/>
      <c r="L167" s="49"/>
      <c r="M167" s="49"/>
      <c r="N167" s="49"/>
      <c r="O167" s="49"/>
      <c r="P167" s="50"/>
    </row>
    <row r="168" spans="1:16">
      <c r="A168" s="166" t="s">
        <v>165</v>
      </c>
      <c r="B168" s="49"/>
      <c r="C168" s="49"/>
      <c r="D168" s="49"/>
      <c r="E168" s="49"/>
      <c r="F168" s="49"/>
      <c r="G168" s="49"/>
      <c r="H168" s="49"/>
      <c r="I168" s="49"/>
      <c r="J168" s="49"/>
      <c r="K168" s="49"/>
      <c r="L168" s="49"/>
      <c r="M168" s="49"/>
      <c r="N168" s="49"/>
      <c r="O168" s="49"/>
      <c r="P168" s="50"/>
    </row>
    <row r="169" spans="1:16">
      <c r="A169" s="46" t="s">
        <v>166</v>
      </c>
      <c r="B169" s="52"/>
      <c r="C169" s="52"/>
      <c r="D169" s="52"/>
      <c r="E169" s="82" t="s">
        <v>167</v>
      </c>
      <c r="F169" s="40">
        <v>471249</v>
      </c>
      <c r="G169" s="40">
        <v>431636</v>
      </c>
      <c r="H169" s="40">
        <v>394348</v>
      </c>
      <c r="I169" s="40">
        <v>385824</v>
      </c>
      <c r="J169" s="40">
        <v>322764</v>
      </c>
      <c r="K169" s="40">
        <v>282414</v>
      </c>
      <c r="L169" s="40">
        <v>235646</v>
      </c>
      <c r="M169" s="40">
        <v>265121</v>
      </c>
      <c r="N169" s="40">
        <v>214539</v>
      </c>
      <c r="O169" s="40">
        <v>134062</v>
      </c>
      <c r="P169" s="41">
        <v>145391</v>
      </c>
    </row>
    <row r="170" spans="1:16">
      <c r="A170" s="42" t="s">
        <v>168</v>
      </c>
      <c r="B170" s="49"/>
      <c r="C170" s="49"/>
      <c r="D170" s="49"/>
      <c r="E170" s="69" t="s">
        <v>167</v>
      </c>
      <c r="F170" s="44">
        <v>11038</v>
      </c>
      <c r="G170" s="44">
        <v>11886</v>
      </c>
      <c r="H170" s="44">
        <v>14804</v>
      </c>
      <c r="I170" s="44">
        <v>20604</v>
      </c>
      <c r="J170" s="44">
        <v>27181</v>
      </c>
      <c r="K170" s="44">
        <v>31852</v>
      </c>
      <c r="L170" s="44">
        <v>30616</v>
      </c>
      <c r="M170" s="44">
        <v>29322</v>
      </c>
      <c r="N170" s="44">
        <v>35477</v>
      </c>
      <c r="O170" s="44">
        <v>108949</v>
      </c>
      <c r="P170" s="45">
        <v>123958</v>
      </c>
    </row>
    <row r="171" spans="1:16">
      <c r="A171" s="79" t="s">
        <v>169</v>
      </c>
      <c r="B171" s="54"/>
      <c r="C171" s="54"/>
      <c r="D171" s="54"/>
      <c r="E171" s="83" t="s">
        <v>167</v>
      </c>
      <c r="F171" s="55">
        <v>1598</v>
      </c>
      <c r="G171" s="55">
        <v>1661</v>
      </c>
      <c r="H171" s="55">
        <v>1688</v>
      </c>
      <c r="I171" s="55">
        <v>2880</v>
      </c>
      <c r="J171" s="55">
        <v>2846</v>
      </c>
      <c r="K171" s="55">
        <v>2809</v>
      </c>
      <c r="L171" s="55">
        <v>2304</v>
      </c>
      <c r="M171" s="55">
        <v>2938</v>
      </c>
      <c r="N171" s="55">
        <v>3477</v>
      </c>
      <c r="O171" s="55">
        <v>3138</v>
      </c>
      <c r="P171" s="56">
        <v>4899</v>
      </c>
    </row>
    <row r="172" spans="1:16">
      <c r="A172" s="75" t="s">
        <v>143</v>
      </c>
      <c r="B172" s="49"/>
      <c r="C172" s="49"/>
      <c r="D172" s="49"/>
      <c r="E172" s="49"/>
      <c r="F172" s="49"/>
      <c r="G172" s="49"/>
      <c r="H172" s="49"/>
      <c r="I172" s="49"/>
      <c r="J172" s="49"/>
      <c r="K172" s="49"/>
      <c r="L172" s="49"/>
      <c r="M172" s="49"/>
      <c r="N172" s="49"/>
    </row>
    <row r="173" spans="1:16">
      <c r="A173" s="75" t="s">
        <v>144</v>
      </c>
      <c r="E173" s="71"/>
      <c r="F173" s="71"/>
      <c r="G173" s="71"/>
      <c r="H173" s="71"/>
      <c r="I173" s="71"/>
      <c r="J173" s="71"/>
      <c r="K173" s="71"/>
      <c r="L173" s="71"/>
      <c r="M173" s="71"/>
      <c r="N173" s="71"/>
    </row>
    <row r="174" spans="1:16">
      <c r="E174" s="184"/>
      <c r="F174" s="184"/>
      <c r="G174" s="184"/>
      <c r="H174" s="184"/>
      <c r="I174" s="184"/>
      <c r="J174" s="184"/>
      <c r="K174" s="184"/>
      <c r="L174" s="184"/>
      <c r="M174" s="184"/>
      <c r="N174" s="184"/>
      <c r="O174" s="184"/>
    </row>
    <row r="175" spans="1:16">
      <c r="E175" s="184"/>
      <c r="F175" s="184"/>
      <c r="G175" s="184"/>
      <c r="H175" s="184"/>
      <c r="I175" s="184"/>
      <c r="J175" s="184"/>
      <c r="K175" s="184"/>
      <c r="L175" s="184"/>
      <c r="M175" s="184"/>
      <c r="N175" s="184"/>
      <c r="O175" s="184"/>
    </row>
    <row r="176" spans="1:16">
      <c r="E176" s="184"/>
      <c r="F176" s="184"/>
      <c r="G176" s="184"/>
      <c r="H176" s="184"/>
      <c r="I176" s="184"/>
      <c r="J176" s="184"/>
      <c r="K176" s="184"/>
      <c r="L176" s="184"/>
      <c r="M176" s="184"/>
      <c r="N176" s="184"/>
      <c r="O176" s="184"/>
    </row>
    <row r="179" spans="5:15">
      <c r="E179" s="184"/>
      <c r="F179" s="184"/>
      <c r="G179" s="184"/>
      <c r="H179" s="184"/>
      <c r="I179" s="184"/>
      <c r="J179" s="184"/>
      <c r="K179" s="184"/>
      <c r="L179" s="184"/>
      <c r="M179" s="184"/>
      <c r="N179" s="184"/>
      <c r="O179" s="184"/>
    </row>
    <row r="180" spans="5:15">
      <c r="E180" s="184"/>
      <c r="F180" s="184"/>
      <c r="G180" s="184"/>
      <c r="H180" s="184"/>
      <c r="I180" s="184"/>
      <c r="J180" s="184"/>
      <c r="K180" s="184"/>
      <c r="L180" s="184"/>
      <c r="M180" s="184"/>
      <c r="N180" s="184"/>
      <c r="O180" s="184"/>
    </row>
    <row r="181" spans="5:15">
      <c r="E181" s="184"/>
      <c r="F181" s="184"/>
      <c r="G181" s="184"/>
      <c r="H181" s="184"/>
      <c r="I181" s="184"/>
      <c r="J181" s="184"/>
      <c r="K181" s="184"/>
      <c r="L181" s="184"/>
      <c r="M181" s="184"/>
      <c r="N181" s="184"/>
      <c r="O181" s="184"/>
    </row>
    <row r="182" spans="5:15">
      <c r="E182" s="184"/>
      <c r="F182" s="184"/>
      <c r="G182" s="184"/>
      <c r="H182" s="184"/>
      <c r="I182" s="184"/>
      <c r="J182" s="184"/>
      <c r="K182" s="184"/>
      <c r="L182" s="184"/>
      <c r="M182" s="184"/>
      <c r="N182" s="184"/>
      <c r="O182" s="184"/>
    </row>
    <row r="184" spans="5:15">
      <c r="E184" s="184"/>
      <c r="F184" s="184"/>
      <c r="G184" s="184"/>
      <c r="H184" s="184"/>
      <c r="I184" s="184"/>
      <c r="J184" s="184"/>
      <c r="K184" s="184"/>
      <c r="L184" s="184"/>
      <c r="M184" s="184"/>
      <c r="N184" s="184"/>
      <c r="O184" s="184"/>
    </row>
    <row r="197" spans="1:14">
      <c r="E197" s="71"/>
      <c r="F197" s="71"/>
      <c r="G197" s="71"/>
      <c r="H197" s="71"/>
      <c r="I197" s="71"/>
      <c r="J197" s="71"/>
      <c r="K197" s="71"/>
      <c r="L197" s="71"/>
      <c r="M197" s="71"/>
      <c r="N197" s="71"/>
    </row>
    <row r="198" spans="1:14">
      <c r="E198" s="71"/>
      <c r="F198" s="71"/>
      <c r="G198" s="71"/>
      <c r="H198" s="71"/>
      <c r="I198" s="71"/>
      <c r="J198" s="71"/>
      <c r="K198" s="71"/>
      <c r="L198" s="71"/>
      <c r="M198" s="71"/>
      <c r="N198" s="71"/>
    </row>
    <row r="199" spans="1:14">
      <c r="E199" s="71"/>
      <c r="F199" s="71"/>
      <c r="G199" s="71"/>
      <c r="H199" s="71"/>
      <c r="I199" s="71"/>
      <c r="J199" s="71"/>
      <c r="K199" s="71"/>
      <c r="L199" s="71"/>
      <c r="M199" s="71"/>
      <c r="N199" s="71"/>
    </row>
    <row r="200" spans="1:14">
      <c r="E200"/>
      <c r="F200"/>
      <c r="G200"/>
      <c r="H200"/>
      <c r="I200"/>
      <c r="J200"/>
      <c r="K200"/>
      <c r="L200"/>
      <c r="M200"/>
      <c r="N200"/>
    </row>
    <row r="201" spans="1:14">
      <c r="E201" s="71"/>
      <c r="F201" s="71"/>
      <c r="G201" s="71"/>
      <c r="H201" s="71"/>
      <c r="I201" s="71"/>
      <c r="J201" s="71"/>
      <c r="K201" s="71"/>
      <c r="L201" s="71"/>
      <c r="M201" s="71"/>
      <c r="N201" s="71"/>
    </row>
    <row r="203" spans="1:14">
      <c r="A203" s="15"/>
      <c r="E203" s="44"/>
      <c r="F203" s="44"/>
      <c r="G203" s="44"/>
      <c r="H203" s="44"/>
      <c r="I203" s="44"/>
      <c r="J203" s="44"/>
      <c r="K203" s="44"/>
      <c r="L203" s="44"/>
      <c r="M203" s="44"/>
    </row>
    <row r="204" spans="1:14">
      <c r="A204" s="15"/>
      <c r="E204" s="44"/>
      <c r="F204" s="44"/>
      <c r="G204" s="44"/>
      <c r="H204" s="44"/>
      <c r="I204" s="44"/>
      <c r="J204" s="44"/>
      <c r="K204" s="44"/>
      <c r="L204" s="44"/>
      <c r="M204" s="44"/>
    </row>
    <row r="205" spans="1:14">
      <c r="A205" s="15"/>
      <c r="E205" s="44"/>
      <c r="F205" s="44"/>
      <c r="G205" s="44"/>
      <c r="H205" s="44"/>
      <c r="I205" s="44"/>
      <c r="J205" s="44"/>
      <c r="K205" s="44"/>
      <c r="L205" s="44"/>
      <c r="M205" s="44"/>
    </row>
    <row r="206" spans="1:14">
      <c r="A206" s="15"/>
      <c r="E206" s="44"/>
      <c r="F206" s="44"/>
      <c r="G206" s="44"/>
      <c r="H206" s="44"/>
      <c r="I206" s="44"/>
      <c r="J206" s="44"/>
      <c r="K206" s="44"/>
      <c r="L206" s="44"/>
      <c r="M206" s="44"/>
    </row>
    <row r="207" spans="1:14">
      <c r="A207" s="1"/>
      <c r="E207" s="44"/>
      <c r="F207" s="44"/>
      <c r="G207" s="44"/>
      <c r="H207" s="44"/>
      <c r="I207" s="44"/>
      <c r="J207" s="44"/>
      <c r="K207" s="44"/>
      <c r="L207" s="44"/>
      <c r="M207" s="44"/>
    </row>
    <row r="208" spans="1:14">
      <c r="A208" s="15"/>
      <c r="E208" s="44"/>
      <c r="F208" s="44"/>
      <c r="G208" s="44"/>
      <c r="H208" s="44"/>
      <c r="I208" s="44"/>
      <c r="J208" s="44"/>
      <c r="K208" s="44"/>
      <c r="L208" s="44"/>
      <c r="M208" s="44"/>
    </row>
    <row r="209" spans="1:13">
      <c r="A209" s="15"/>
      <c r="E209" s="44"/>
      <c r="F209" s="44"/>
      <c r="G209" s="44"/>
      <c r="H209" s="44"/>
      <c r="I209" s="44"/>
      <c r="J209" s="44"/>
      <c r="K209" s="44"/>
      <c r="L209" s="44"/>
      <c r="M209" s="44"/>
    </row>
    <row r="210" spans="1:13">
      <c r="A210" s="15"/>
      <c r="E210" s="44"/>
      <c r="F210" s="44"/>
      <c r="G210" s="44"/>
      <c r="H210" s="44"/>
      <c r="I210" s="44"/>
      <c r="J210" s="44"/>
      <c r="K210" s="44"/>
      <c r="L210" s="44"/>
      <c r="M210" s="44"/>
    </row>
    <row r="211" spans="1:13">
      <c r="A211" s="15"/>
      <c r="E211" s="44"/>
      <c r="F211" s="44"/>
      <c r="G211" s="44"/>
      <c r="H211" s="44"/>
      <c r="I211" s="44"/>
      <c r="J211" s="44"/>
      <c r="K211" s="44"/>
      <c r="L211" s="44"/>
      <c r="M211" s="44"/>
    </row>
    <row r="212" spans="1:13">
      <c r="A212" s="15"/>
      <c r="E212" s="44"/>
      <c r="F212" s="44"/>
      <c r="G212" s="44"/>
      <c r="H212" s="44"/>
      <c r="I212" s="44"/>
      <c r="J212" s="44"/>
      <c r="K212" s="44"/>
      <c r="L212" s="44"/>
      <c r="M212" s="44"/>
    </row>
    <row r="213" spans="1:13">
      <c r="A213" s="15"/>
      <c r="E213" s="44"/>
      <c r="F213" s="44"/>
      <c r="G213" s="44"/>
      <c r="H213" s="44"/>
      <c r="I213" s="44"/>
      <c r="J213" s="44"/>
      <c r="K213" s="44"/>
      <c r="L213" s="44"/>
      <c r="M213" s="44"/>
    </row>
    <row r="214" spans="1:13">
      <c r="E214" s="44"/>
      <c r="F214" s="44"/>
      <c r="G214" s="44"/>
      <c r="H214" s="44"/>
      <c r="I214" s="44"/>
      <c r="J214" s="44"/>
      <c r="K214" s="44"/>
      <c r="L214" s="44"/>
      <c r="M214" s="44"/>
    </row>
    <row r="215" spans="1:13">
      <c r="E215" s="44"/>
      <c r="F215" s="44"/>
      <c r="G215" s="44"/>
      <c r="H215" s="44"/>
      <c r="I215" s="44"/>
      <c r="J215" s="44"/>
      <c r="K215" s="44"/>
      <c r="L215" s="44"/>
      <c r="M215" s="44"/>
    </row>
    <row r="216" spans="1:13">
      <c r="E216" s="71"/>
    </row>
  </sheetData>
  <sheetProtection algorithmName="SHA-512" hashValue="2NPAfhxQGygk8sBz/g5qD9ehDR4ulz5Tr0zEMuv/fuT3rebCHAgq4xVCoSPkW2CYxRirp5tVLN+Aqb+BZpPIJQ==" saltValue="goWAhtuqJqkWWm9ajszEVw==" spinCount="100000" sheet="1" objects="1" scenarios="1"/>
  <mergeCells count="2">
    <mergeCell ref="A1:D1"/>
    <mergeCell ref="A2:D2"/>
  </mergeCells>
  <pageMargins left="0.7" right="0.7" top="0.75" bottom="0.75" header="0.3" footer="0.3"/>
  <pageSetup paperSize="9" scale="8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J126"/>
  <sheetViews>
    <sheetView showGridLines="0" workbookViewId="0">
      <pane ySplit="1" topLeftCell="A27" activePane="bottomLeft" state="frozen"/>
      <selection pane="bottomLeft" sqref="A1:B1"/>
    </sheetView>
  </sheetViews>
  <sheetFormatPr defaultColWidth="9.140625" defaultRowHeight="11.25"/>
  <cols>
    <col min="1" max="1" width="15.140625" style="75" customWidth="1"/>
    <col min="2" max="2" width="20.42578125" style="75" customWidth="1"/>
    <col min="3" max="10" width="13.42578125" style="90" customWidth="1"/>
    <col min="11" max="16384" width="9.140625" style="90"/>
  </cols>
  <sheetData>
    <row r="1" spans="1:10" s="87" customFormat="1" ht="40.5" customHeight="1">
      <c r="A1" s="330">
        <v>2019</v>
      </c>
      <c r="B1" s="330"/>
      <c r="C1" s="85" t="s">
        <v>1</v>
      </c>
      <c r="D1" s="85" t="s">
        <v>170</v>
      </c>
      <c r="E1" s="86" t="s">
        <v>171</v>
      </c>
      <c r="F1" s="86" t="s">
        <v>172</v>
      </c>
      <c r="G1" s="86" t="s">
        <v>173</v>
      </c>
      <c r="H1" s="86" t="s">
        <v>174</v>
      </c>
      <c r="I1" s="85" t="s">
        <v>175</v>
      </c>
      <c r="J1" s="85" t="s">
        <v>176</v>
      </c>
    </row>
    <row r="2" spans="1:10" ht="10.5" customHeight="1">
      <c r="A2" s="326" t="s">
        <v>0</v>
      </c>
      <c r="B2" s="321"/>
      <c r="C2" s="88">
        <v>266039</v>
      </c>
      <c r="D2" s="88">
        <v>44560</v>
      </c>
      <c r="E2" s="88">
        <v>65211</v>
      </c>
      <c r="F2" s="88">
        <v>44245</v>
      </c>
      <c r="G2" s="88">
        <v>33617</v>
      </c>
      <c r="H2" s="88">
        <v>34486</v>
      </c>
      <c r="I2" s="88">
        <v>31131</v>
      </c>
      <c r="J2" s="89">
        <v>12789</v>
      </c>
    </row>
    <row r="3" spans="1:10" ht="10.5" customHeight="1">
      <c r="A3" s="91" t="s">
        <v>112</v>
      </c>
      <c r="B3" s="92"/>
      <c r="C3" s="93"/>
      <c r="D3" s="93"/>
      <c r="E3" s="93"/>
      <c r="F3" s="93"/>
      <c r="G3" s="93"/>
      <c r="H3" s="93"/>
      <c r="I3" s="93"/>
      <c r="J3" s="94"/>
    </row>
    <row r="4" spans="1:10" ht="10.5" customHeight="1">
      <c r="A4" s="95" t="s">
        <v>113</v>
      </c>
      <c r="B4" s="96"/>
      <c r="C4" s="97">
        <v>189254</v>
      </c>
      <c r="D4" s="97">
        <v>38052</v>
      </c>
      <c r="E4" s="97">
        <v>43260</v>
      </c>
      <c r="F4" s="97">
        <v>38919</v>
      </c>
      <c r="G4" s="97">
        <v>23484</v>
      </c>
      <c r="H4" s="97">
        <v>24606</v>
      </c>
      <c r="I4" s="97">
        <v>12215</v>
      </c>
      <c r="J4" s="98">
        <v>8718</v>
      </c>
    </row>
    <row r="5" spans="1:10" ht="10.5" customHeight="1">
      <c r="A5" s="99" t="s">
        <v>114</v>
      </c>
      <c r="B5" s="100"/>
      <c r="C5" s="93">
        <v>60776</v>
      </c>
      <c r="D5" s="93">
        <v>5518</v>
      </c>
      <c r="E5" s="93">
        <v>20624</v>
      </c>
      <c r="F5" s="93">
        <v>4229</v>
      </c>
      <c r="G5" s="93">
        <v>8355</v>
      </c>
      <c r="H5" s="93">
        <v>7950</v>
      </c>
      <c r="I5" s="93">
        <v>10555</v>
      </c>
      <c r="J5" s="94">
        <v>3545</v>
      </c>
    </row>
    <row r="6" spans="1:10" ht="10.5" customHeight="1">
      <c r="A6" s="101" t="s">
        <v>115</v>
      </c>
      <c r="B6" s="102"/>
      <c r="C6" s="103">
        <v>12084</v>
      </c>
      <c r="D6" s="103">
        <v>282</v>
      </c>
      <c r="E6" s="103">
        <v>874</v>
      </c>
      <c r="F6" s="103">
        <v>187</v>
      </c>
      <c r="G6" s="103">
        <v>1455</v>
      </c>
      <c r="H6" s="103">
        <v>1340</v>
      </c>
      <c r="I6" s="103">
        <v>7672</v>
      </c>
      <c r="J6" s="104">
        <v>274</v>
      </c>
    </row>
    <row r="7" spans="1:10" ht="10.5" customHeight="1">
      <c r="A7" s="326" t="s">
        <v>116</v>
      </c>
      <c r="B7" s="321"/>
      <c r="C7" s="105">
        <v>4987658</v>
      </c>
      <c r="D7" s="105">
        <v>339921</v>
      </c>
      <c r="E7" s="105">
        <v>677888</v>
      </c>
      <c r="F7" s="105">
        <v>226117</v>
      </c>
      <c r="G7" s="105">
        <v>585281</v>
      </c>
      <c r="H7" s="105">
        <v>559369</v>
      </c>
      <c r="I7" s="105">
        <v>2399558</v>
      </c>
      <c r="J7" s="106">
        <v>199523</v>
      </c>
    </row>
    <row r="8" spans="1:10" ht="10.5" customHeight="1">
      <c r="A8" s="107" t="s">
        <v>9</v>
      </c>
      <c r="B8" s="108"/>
      <c r="C8" s="97">
        <v>3838708</v>
      </c>
      <c r="D8" s="97">
        <v>212639</v>
      </c>
      <c r="E8" s="97">
        <v>450701</v>
      </c>
      <c r="F8" s="97">
        <v>129848</v>
      </c>
      <c r="G8" s="97">
        <v>391754</v>
      </c>
      <c r="H8" s="97">
        <v>409095</v>
      </c>
      <c r="I8" s="97">
        <v>2144066</v>
      </c>
      <c r="J8" s="98">
        <v>100605</v>
      </c>
    </row>
    <row r="9" spans="1:10" ht="10.5" customHeight="1">
      <c r="A9" s="109" t="s">
        <v>117</v>
      </c>
      <c r="B9" s="110"/>
      <c r="C9" s="93">
        <v>960040</v>
      </c>
      <c r="D9" s="93">
        <v>104118</v>
      </c>
      <c r="E9" s="93">
        <v>199031</v>
      </c>
      <c r="F9" s="93">
        <v>84483</v>
      </c>
      <c r="G9" s="93">
        <v>169451</v>
      </c>
      <c r="H9" s="93">
        <v>129508</v>
      </c>
      <c r="I9" s="93">
        <v>203428</v>
      </c>
      <c r="J9" s="94">
        <v>70022</v>
      </c>
    </row>
    <row r="10" spans="1:10" ht="10.5" customHeight="1">
      <c r="A10" s="111" t="s">
        <v>10</v>
      </c>
      <c r="B10" s="108"/>
      <c r="C10" s="97">
        <v>90171</v>
      </c>
      <c r="D10" s="97">
        <v>4410</v>
      </c>
      <c r="E10" s="97">
        <v>18093</v>
      </c>
      <c r="F10" s="97">
        <v>5136</v>
      </c>
      <c r="G10" s="97">
        <v>16372</v>
      </c>
      <c r="H10" s="97">
        <v>5531</v>
      </c>
      <c r="I10" s="97">
        <v>13912</v>
      </c>
      <c r="J10" s="98">
        <v>26716</v>
      </c>
    </row>
    <row r="11" spans="1:10" ht="10.5" customHeight="1">
      <c r="A11" s="112" t="s">
        <v>11</v>
      </c>
      <c r="B11" s="110"/>
      <c r="C11" s="93">
        <v>98739</v>
      </c>
      <c r="D11" s="93">
        <v>18754</v>
      </c>
      <c r="E11" s="93">
        <v>10063</v>
      </c>
      <c r="F11" s="93">
        <v>6651</v>
      </c>
      <c r="G11" s="93">
        <v>7704</v>
      </c>
      <c r="H11" s="93">
        <v>15235</v>
      </c>
      <c r="I11" s="93">
        <v>38151</v>
      </c>
      <c r="J11" s="94">
        <v>2180</v>
      </c>
    </row>
    <row r="12" spans="1:10" ht="10.5" customHeight="1">
      <c r="A12" s="287" t="s">
        <v>118</v>
      </c>
      <c r="B12" s="108"/>
      <c r="C12" s="97">
        <v>3838708</v>
      </c>
      <c r="D12" s="97">
        <v>212639</v>
      </c>
      <c r="E12" s="97">
        <v>450701</v>
      </c>
      <c r="F12" s="97">
        <v>129848</v>
      </c>
      <c r="G12" s="97">
        <v>391754</v>
      </c>
      <c r="H12" s="97">
        <v>409095</v>
      </c>
      <c r="I12" s="97">
        <v>2144066</v>
      </c>
      <c r="J12" s="98">
        <v>100605</v>
      </c>
    </row>
    <row r="13" spans="1:10" ht="10.5" customHeight="1">
      <c r="A13" s="115" t="s">
        <v>119</v>
      </c>
      <c r="B13" s="100"/>
      <c r="C13" s="93"/>
      <c r="D13" s="93"/>
      <c r="E13" s="93"/>
      <c r="F13" s="93"/>
      <c r="G13" s="93"/>
      <c r="H13" s="93"/>
      <c r="I13" s="93"/>
      <c r="J13" s="94"/>
    </row>
    <row r="14" spans="1:10" ht="10.5" customHeight="1">
      <c r="A14" s="116" t="s">
        <v>120</v>
      </c>
      <c r="B14" s="96"/>
      <c r="C14" s="97">
        <v>353291</v>
      </c>
      <c r="D14" s="97">
        <v>63010</v>
      </c>
      <c r="E14" s="97">
        <v>92818</v>
      </c>
      <c r="F14" s="97">
        <v>61592</v>
      </c>
      <c r="G14" s="97">
        <v>46208</v>
      </c>
      <c r="H14" s="97">
        <v>46683</v>
      </c>
      <c r="I14" s="97">
        <v>25768</v>
      </c>
      <c r="J14" s="98">
        <v>17213</v>
      </c>
    </row>
    <row r="15" spans="1:10" ht="10.5" customHeight="1">
      <c r="A15" s="117" t="s">
        <v>114</v>
      </c>
      <c r="B15" s="100"/>
      <c r="C15" s="93">
        <v>823120</v>
      </c>
      <c r="D15" s="93">
        <v>62487</v>
      </c>
      <c r="E15" s="93">
        <v>253718</v>
      </c>
      <c r="F15" s="93">
        <v>49925</v>
      </c>
      <c r="G15" s="93">
        <v>120119</v>
      </c>
      <c r="H15" s="93">
        <v>106836</v>
      </c>
      <c r="I15" s="93">
        <v>183631</v>
      </c>
      <c r="J15" s="94">
        <v>46405</v>
      </c>
    </row>
    <row r="16" spans="1:10" ht="10.5" customHeight="1">
      <c r="A16" s="116" t="s">
        <v>115</v>
      </c>
      <c r="B16" s="96"/>
      <c r="C16" s="97">
        <v>2662297</v>
      </c>
      <c r="D16" s="97">
        <v>87142</v>
      </c>
      <c r="E16" s="97">
        <v>104166</v>
      </c>
      <c r="F16" s="97">
        <v>18331</v>
      </c>
      <c r="G16" s="97">
        <v>225427</v>
      </c>
      <c r="H16" s="97">
        <v>255575</v>
      </c>
      <c r="I16" s="97">
        <v>1934668</v>
      </c>
      <c r="J16" s="98">
        <v>36988</v>
      </c>
    </row>
    <row r="17" spans="1:10" ht="10.5" customHeight="1">
      <c r="A17" s="118" t="s">
        <v>121</v>
      </c>
      <c r="B17" s="100"/>
      <c r="C17" s="93"/>
      <c r="D17" s="93"/>
      <c r="E17" s="93"/>
      <c r="F17" s="93"/>
      <c r="G17" s="93"/>
      <c r="H17" s="93"/>
      <c r="I17" s="93"/>
      <c r="J17" s="94"/>
    </row>
    <row r="18" spans="1:10" ht="10.5" customHeight="1">
      <c r="A18" s="111" t="s">
        <v>64</v>
      </c>
      <c r="B18" s="96"/>
      <c r="C18" s="97">
        <v>1007264</v>
      </c>
      <c r="D18" s="97">
        <v>69154</v>
      </c>
      <c r="E18" s="97">
        <v>88830</v>
      </c>
      <c r="F18" s="97">
        <v>65213</v>
      </c>
      <c r="G18" s="97">
        <v>87377</v>
      </c>
      <c r="H18" s="97">
        <v>169307</v>
      </c>
      <c r="I18" s="97">
        <v>509271</v>
      </c>
      <c r="J18" s="98">
        <v>18112</v>
      </c>
    </row>
    <row r="19" spans="1:10" ht="10.5" customHeight="1">
      <c r="A19" s="109" t="s">
        <v>65</v>
      </c>
      <c r="B19" s="100"/>
      <c r="C19" s="93">
        <v>15719</v>
      </c>
      <c r="D19" s="93">
        <v>2437</v>
      </c>
      <c r="E19" s="93">
        <v>4957</v>
      </c>
      <c r="F19" s="93">
        <v>3344</v>
      </c>
      <c r="G19" s="93">
        <v>2271</v>
      </c>
      <c r="H19" s="93">
        <v>1211</v>
      </c>
      <c r="I19" s="93">
        <v>1045</v>
      </c>
      <c r="J19" s="94">
        <v>455</v>
      </c>
    </row>
    <row r="20" spans="1:10" ht="10.5" customHeight="1">
      <c r="A20" s="111" t="s">
        <v>66</v>
      </c>
      <c r="B20" s="96"/>
      <c r="C20" s="97">
        <v>855767</v>
      </c>
      <c r="D20" s="97">
        <v>33133</v>
      </c>
      <c r="E20" s="97">
        <v>222821</v>
      </c>
      <c r="F20" s="97">
        <v>36042</v>
      </c>
      <c r="G20" s="97">
        <v>83834</v>
      </c>
      <c r="H20" s="97">
        <v>99448</v>
      </c>
      <c r="I20" s="97">
        <v>323733</v>
      </c>
      <c r="J20" s="98">
        <v>56754</v>
      </c>
    </row>
    <row r="21" spans="1:10" ht="10.5" customHeight="1">
      <c r="A21" s="109" t="s">
        <v>67</v>
      </c>
      <c r="B21" s="100"/>
      <c r="C21" s="93">
        <v>1959958</v>
      </c>
      <c r="D21" s="93">
        <v>107915</v>
      </c>
      <c r="E21" s="93">
        <v>134094</v>
      </c>
      <c r="F21" s="93">
        <v>25249</v>
      </c>
      <c r="G21" s="93">
        <v>218272</v>
      </c>
      <c r="H21" s="93">
        <v>139128</v>
      </c>
      <c r="I21" s="93">
        <v>1310017</v>
      </c>
      <c r="J21" s="94">
        <v>25284</v>
      </c>
    </row>
    <row r="22" spans="1:10" ht="10.5" customHeight="1">
      <c r="A22" s="111" t="s">
        <v>224</v>
      </c>
      <c r="B22" s="96"/>
      <c r="C22" s="97">
        <v>1455897</v>
      </c>
      <c r="D22" s="97">
        <v>90707</v>
      </c>
      <c r="E22" s="97">
        <v>84367</v>
      </c>
      <c r="F22" s="97">
        <v>13731</v>
      </c>
      <c r="G22" s="97">
        <v>152929</v>
      </c>
      <c r="H22" s="97">
        <v>98242</v>
      </c>
      <c r="I22" s="97">
        <v>995047</v>
      </c>
      <c r="J22" s="98">
        <v>20871</v>
      </c>
    </row>
    <row r="23" spans="1:10" ht="10.5" customHeight="1">
      <c r="A23" s="288"/>
      <c r="B23" s="289"/>
      <c r="C23" s="105"/>
      <c r="D23" s="105"/>
      <c r="E23" s="105"/>
      <c r="F23" s="105"/>
      <c r="G23" s="105"/>
      <c r="H23" s="105"/>
      <c r="I23" s="105"/>
      <c r="J23" s="105"/>
    </row>
    <row r="24" spans="1:10" ht="10.5" customHeight="1">
      <c r="A24" s="326" t="s">
        <v>179</v>
      </c>
      <c r="B24" s="321"/>
      <c r="C24" s="105"/>
      <c r="D24" s="105"/>
      <c r="E24" s="105"/>
      <c r="F24" s="105"/>
      <c r="G24" s="105"/>
      <c r="H24" s="105"/>
      <c r="I24" s="105"/>
      <c r="J24" s="106"/>
    </row>
    <row r="25" spans="1:10" ht="10.5" customHeight="1">
      <c r="A25" s="121" t="s">
        <v>123</v>
      </c>
      <c r="B25" s="96"/>
      <c r="C25" s="97">
        <v>843477</v>
      </c>
      <c r="D25" s="97">
        <v>100037</v>
      </c>
      <c r="E25" s="97">
        <v>51070</v>
      </c>
      <c r="F25" s="97">
        <v>64585</v>
      </c>
      <c r="G25" s="97">
        <v>73122</v>
      </c>
      <c r="H25" s="97">
        <v>146221</v>
      </c>
      <c r="I25" s="97">
        <v>396323</v>
      </c>
      <c r="J25" s="98">
        <v>12120</v>
      </c>
    </row>
    <row r="26" spans="1:10" ht="10.5" customHeight="1">
      <c r="A26" s="109" t="s">
        <v>124</v>
      </c>
      <c r="B26" s="100"/>
      <c r="C26" s="93">
        <v>234530</v>
      </c>
      <c r="D26" s="93">
        <v>17439</v>
      </c>
      <c r="E26" s="93">
        <v>20812</v>
      </c>
      <c r="F26" s="93">
        <v>26291</v>
      </c>
      <c r="G26" s="93">
        <v>13195</v>
      </c>
      <c r="H26" s="93">
        <v>49904</v>
      </c>
      <c r="I26" s="93">
        <v>104293</v>
      </c>
      <c r="J26" s="94">
        <v>2596</v>
      </c>
    </row>
    <row r="27" spans="1:10" ht="10.5" customHeight="1">
      <c r="A27" s="111" t="s">
        <v>125</v>
      </c>
      <c r="B27" s="96"/>
      <c r="C27" s="97">
        <v>18666</v>
      </c>
      <c r="D27" s="97">
        <v>584</v>
      </c>
      <c r="E27" s="97">
        <v>1329</v>
      </c>
      <c r="F27" s="97">
        <v>1225</v>
      </c>
      <c r="G27" s="97">
        <v>1575</v>
      </c>
      <c r="H27" s="97">
        <v>1291</v>
      </c>
      <c r="I27" s="97">
        <v>12556</v>
      </c>
      <c r="J27" s="98">
        <v>106</v>
      </c>
    </row>
    <row r="28" spans="1:10" ht="10.5" customHeight="1">
      <c r="A28" s="112" t="s">
        <v>126</v>
      </c>
      <c r="B28" s="100"/>
      <c r="C28" s="93">
        <v>105802</v>
      </c>
      <c r="D28" s="93">
        <v>3941</v>
      </c>
      <c r="E28" s="93">
        <v>2900</v>
      </c>
      <c r="F28" s="93">
        <v>2803</v>
      </c>
      <c r="G28" s="93">
        <v>9191</v>
      </c>
      <c r="H28" s="93">
        <v>7331</v>
      </c>
      <c r="I28" s="93">
        <v>77978</v>
      </c>
      <c r="J28" s="94">
        <v>1659</v>
      </c>
    </row>
    <row r="29" spans="1:10" ht="10.5" customHeight="1">
      <c r="A29" s="111" t="s">
        <v>127</v>
      </c>
      <c r="B29" s="96"/>
      <c r="C29" s="97">
        <v>406264</v>
      </c>
      <c r="D29" s="97">
        <v>73342</v>
      </c>
      <c r="E29" s="97">
        <v>22692</v>
      </c>
      <c r="F29" s="97">
        <v>28622</v>
      </c>
      <c r="G29" s="97">
        <v>47943</v>
      </c>
      <c r="H29" s="97">
        <v>46610</v>
      </c>
      <c r="I29" s="97">
        <v>180896</v>
      </c>
      <c r="J29" s="98">
        <v>6158</v>
      </c>
    </row>
    <row r="30" spans="1:10" ht="10.5" customHeight="1">
      <c r="A30" s="109" t="s">
        <v>128</v>
      </c>
      <c r="B30" s="100"/>
      <c r="C30" s="93">
        <v>12586</v>
      </c>
      <c r="D30" s="93">
        <v>1434</v>
      </c>
      <c r="E30" s="93">
        <v>2355</v>
      </c>
      <c r="F30" s="93">
        <v>1938</v>
      </c>
      <c r="G30" s="93">
        <v>745</v>
      </c>
      <c r="H30" s="93">
        <v>5228</v>
      </c>
      <c r="I30" s="93">
        <v>803</v>
      </c>
      <c r="J30" s="94">
        <v>83</v>
      </c>
    </row>
    <row r="31" spans="1:10" ht="10.5" customHeight="1">
      <c r="A31" s="111" t="s">
        <v>129</v>
      </c>
      <c r="B31" s="96"/>
      <c r="C31" s="97"/>
      <c r="D31" s="97"/>
      <c r="E31" s="97"/>
      <c r="F31" s="97"/>
      <c r="G31" s="97"/>
      <c r="H31" s="97"/>
      <c r="I31" s="97"/>
      <c r="J31" s="98"/>
    </row>
    <row r="32" spans="1:10" ht="10.5" customHeight="1">
      <c r="A32" s="109" t="s">
        <v>130</v>
      </c>
      <c r="B32" s="100"/>
      <c r="C32" s="93">
        <v>10507</v>
      </c>
      <c r="D32" s="93">
        <v>112</v>
      </c>
      <c r="E32" s="93">
        <v>52</v>
      </c>
      <c r="F32" s="93">
        <v>77</v>
      </c>
      <c r="G32" s="93">
        <v>62</v>
      </c>
      <c r="H32" s="93">
        <v>1524</v>
      </c>
      <c r="I32" s="93">
        <v>8533</v>
      </c>
      <c r="J32" s="94">
        <v>148</v>
      </c>
    </row>
    <row r="33" spans="1:10" ht="10.5" customHeight="1">
      <c r="A33" s="111" t="s">
        <v>102</v>
      </c>
      <c r="B33" s="96"/>
      <c r="C33" s="97">
        <v>50509</v>
      </c>
      <c r="D33" s="97">
        <v>2767</v>
      </c>
      <c r="E33" s="97">
        <v>867</v>
      </c>
      <c r="F33" s="97">
        <v>3355</v>
      </c>
      <c r="G33" s="97">
        <v>308</v>
      </c>
      <c r="H33" s="97">
        <v>32534</v>
      </c>
      <c r="I33" s="97">
        <v>9763</v>
      </c>
      <c r="J33" s="98">
        <v>915</v>
      </c>
    </row>
    <row r="34" spans="1:10" ht="10.5" customHeight="1">
      <c r="A34" s="109" t="s">
        <v>131</v>
      </c>
      <c r="B34" s="100"/>
      <c r="C34" s="93">
        <v>1828</v>
      </c>
      <c r="D34" s="93">
        <v>345</v>
      </c>
      <c r="E34" s="93">
        <v>23</v>
      </c>
      <c r="F34" s="93">
        <v>108</v>
      </c>
      <c r="G34" s="93">
        <v>10</v>
      </c>
      <c r="H34" s="93">
        <v>502</v>
      </c>
      <c r="I34" s="93">
        <v>564</v>
      </c>
      <c r="J34" s="94">
        <v>276</v>
      </c>
    </row>
    <row r="35" spans="1:10" ht="10.5" customHeight="1">
      <c r="A35" s="111" t="s">
        <v>132</v>
      </c>
      <c r="B35" s="96"/>
      <c r="C35" s="97">
        <v>2786</v>
      </c>
      <c r="D35" s="97">
        <v>73</v>
      </c>
      <c r="E35" s="97">
        <v>40</v>
      </c>
      <c r="F35" s="97">
        <v>166</v>
      </c>
      <c r="G35" s="97">
        <v>94</v>
      </c>
      <c r="H35" s="97">
        <v>1298</v>
      </c>
      <c r="I35" s="97">
        <v>937</v>
      </c>
      <c r="J35" s="98">
        <v>178</v>
      </c>
    </row>
    <row r="36" spans="1:10" ht="10.5" customHeight="1">
      <c r="A36" s="328" t="s">
        <v>133</v>
      </c>
      <c r="B36" s="329"/>
      <c r="C36" s="93">
        <v>224368</v>
      </c>
      <c r="D36" s="93">
        <v>5186</v>
      </c>
      <c r="E36" s="93">
        <v>38925</v>
      </c>
      <c r="F36" s="93">
        <v>9606</v>
      </c>
      <c r="G36" s="93">
        <v>18940</v>
      </c>
      <c r="H36" s="93">
        <v>28193</v>
      </c>
      <c r="I36" s="93">
        <v>117489</v>
      </c>
      <c r="J36" s="94">
        <v>6029</v>
      </c>
    </row>
    <row r="37" spans="1:10" ht="10.5" customHeight="1">
      <c r="A37" s="282" t="s">
        <v>229</v>
      </c>
      <c r="B37" s="274"/>
      <c r="C37" s="103">
        <v>2158443</v>
      </c>
      <c r="D37" s="103">
        <v>116746</v>
      </c>
      <c r="E37" s="103">
        <v>327409</v>
      </c>
      <c r="F37" s="103">
        <v>106511</v>
      </c>
      <c r="G37" s="103">
        <v>219885</v>
      </c>
      <c r="H37" s="103">
        <v>282660</v>
      </c>
      <c r="I37" s="103">
        <v>1031530</v>
      </c>
      <c r="J37" s="104">
        <v>73705</v>
      </c>
    </row>
    <row r="38" spans="1:10" ht="10.5" customHeight="1">
      <c r="A38" s="271"/>
      <c r="B38" s="272"/>
      <c r="C38" s="119"/>
      <c r="D38" s="119"/>
      <c r="E38" s="119"/>
      <c r="F38" s="119"/>
      <c r="G38" s="119"/>
      <c r="H38" s="119"/>
      <c r="I38" s="119"/>
      <c r="J38" s="120"/>
    </row>
    <row r="39" spans="1:10" ht="10.5" customHeight="1">
      <c r="A39" s="320" t="s">
        <v>134</v>
      </c>
      <c r="B39" s="321"/>
      <c r="C39" s="105">
        <v>855767</v>
      </c>
      <c r="D39" s="105">
        <v>33133</v>
      </c>
      <c r="E39" s="105">
        <v>222821</v>
      </c>
      <c r="F39" s="105">
        <v>36042</v>
      </c>
      <c r="G39" s="105">
        <v>83834</v>
      </c>
      <c r="H39" s="105">
        <v>99448</v>
      </c>
      <c r="I39" s="105">
        <v>323733</v>
      </c>
      <c r="J39" s="106">
        <v>56754</v>
      </c>
    </row>
    <row r="40" spans="1:10" ht="10.5" customHeight="1">
      <c r="A40" s="111" t="s">
        <v>135</v>
      </c>
      <c r="B40" s="96"/>
      <c r="C40" s="97">
        <v>51292</v>
      </c>
      <c r="D40" s="97">
        <v>3404</v>
      </c>
      <c r="E40" s="97">
        <v>10411</v>
      </c>
      <c r="F40" s="97">
        <v>2675</v>
      </c>
      <c r="G40" s="97">
        <v>8804</v>
      </c>
      <c r="H40" s="97">
        <v>17042</v>
      </c>
      <c r="I40" s="97">
        <v>5213</v>
      </c>
      <c r="J40" s="98">
        <v>3744</v>
      </c>
    </row>
    <row r="41" spans="1:10" ht="10.5" customHeight="1">
      <c r="A41" s="109" t="s">
        <v>136</v>
      </c>
      <c r="B41" s="100"/>
      <c r="C41" s="93">
        <v>19146</v>
      </c>
      <c r="D41" s="93">
        <v>820</v>
      </c>
      <c r="E41" s="93">
        <v>438</v>
      </c>
      <c r="F41" s="93">
        <v>371</v>
      </c>
      <c r="G41" s="93">
        <v>386</v>
      </c>
      <c r="H41" s="93">
        <v>1283</v>
      </c>
      <c r="I41" s="93">
        <v>1898</v>
      </c>
      <c r="J41" s="94">
        <v>13951</v>
      </c>
    </row>
    <row r="42" spans="1:10" ht="10.5" customHeight="1">
      <c r="A42" s="111" t="s">
        <v>137</v>
      </c>
      <c r="B42" s="96"/>
      <c r="C42" s="97">
        <v>6145</v>
      </c>
      <c r="D42" s="97">
        <v>2564</v>
      </c>
      <c r="E42" s="97">
        <v>55</v>
      </c>
      <c r="F42" s="97">
        <v>916</v>
      </c>
      <c r="G42" s="97">
        <v>23</v>
      </c>
      <c r="H42" s="97">
        <v>295</v>
      </c>
      <c r="I42" s="97">
        <v>355</v>
      </c>
      <c r="J42" s="98">
        <v>1937</v>
      </c>
    </row>
    <row r="43" spans="1:10" ht="10.5" customHeight="1">
      <c r="A43" s="109" t="s">
        <v>138</v>
      </c>
      <c r="B43" s="100"/>
      <c r="C43" s="93">
        <v>228487</v>
      </c>
      <c r="D43" s="93">
        <v>1941</v>
      </c>
      <c r="E43" s="93">
        <v>71907</v>
      </c>
      <c r="F43" s="93">
        <v>2949</v>
      </c>
      <c r="G43" s="93">
        <v>11033</v>
      </c>
      <c r="H43" s="93">
        <v>24680</v>
      </c>
      <c r="I43" s="93">
        <v>89797</v>
      </c>
      <c r="J43" s="94">
        <v>26179</v>
      </c>
    </row>
    <row r="44" spans="1:10" ht="10.5" customHeight="1">
      <c r="A44" s="111" t="s">
        <v>139</v>
      </c>
      <c r="B44" s="96"/>
      <c r="C44" s="97">
        <v>377234</v>
      </c>
      <c r="D44" s="97">
        <v>1085</v>
      </c>
      <c r="E44" s="97">
        <v>81691</v>
      </c>
      <c r="F44" s="97">
        <v>15440</v>
      </c>
      <c r="G44" s="97">
        <v>49373</v>
      </c>
      <c r="H44" s="97">
        <v>22609</v>
      </c>
      <c r="I44" s="97">
        <v>197628</v>
      </c>
      <c r="J44" s="98">
        <v>9409</v>
      </c>
    </row>
    <row r="45" spans="1:10" ht="10.5" customHeight="1">
      <c r="A45" s="109" t="s">
        <v>140</v>
      </c>
      <c r="B45" s="100"/>
      <c r="C45" s="93">
        <v>171111</v>
      </c>
      <c r="D45" s="93">
        <v>23193</v>
      </c>
      <c r="E45" s="93">
        <v>58218</v>
      </c>
      <c r="F45" s="93">
        <v>12861</v>
      </c>
      <c r="G45" s="93">
        <v>14097</v>
      </c>
      <c r="H45" s="93">
        <v>32933</v>
      </c>
      <c r="I45" s="93">
        <v>28295</v>
      </c>
      <c r="J45" s="94">
        <v>1513</v>
      </c>
    </row>
    <row r="46" spans="1:10" ht="10.5" customHeight="1">
      <c r="A46" s="111" t="s">
        <v>141</v>
      </c>
      <c r="B46" s="96"/>
      <c r="C46" s="97">
        <v>2351</v>
      </c>
      <c r="D46" s="97">
        <v>126</v>
      </c>
      <c r="E46" s="97">
        <v>100</v>
      </c>
      <c r="F46" s="97">
        <v>832</v>
      </c>
      <c r="G46" s="97">
        <v>118</v>
      </c>
      <c r="H46" s="97">
        <v>606</v>
      </c>
      <c r="I46" s="97">
        <v>548</v>
      </c>
      <c r="J46" s="98">
        <v>21</v>
      </c>
    </row>
    <row r="47" spans="1:10" ht="10.5" customHeight="1">
      <c r="A47" s="322" t="s">
        <v>178</v>
      </c>
      <c r="B47" s="323"/>
      <c r="C47" s="122">
        <v>2003795</v>
      </c>
      <c r="D47" s="122">
        <v>108213</v>
      </c>
      <c r="E47" s="122">
        <v>134164</v>
      </c>
      <c r="F47" s="122">
        <v>25952</v>
      </c>
      <c r="G47" s="122">
        <v>223452</v>
      </c>
      <c r="H47" s="122">
        <v>143450</v>
      </c>
      <c r="I47" s="122">
        <v>1343020</v>
      </c>
      <c r="J47" s="123">
        <v>25545</v>
      </c>
    </row>
    <row r="48" spans="1:10" ht="10.5" customHeight="1">
      <c r="A48" s="282" t="s">
        <v>228</v>
      </c>
      <c r="B48" s="283"/>
      <c r="C48" s="103">
        <v>626820</v>
      </c>
      <c r="D48" s="103">
        <v>91281</v>
      </c>
      <c r="E48" s="103">
        <v>42658</v>
      </c>
      <c r="F48" s="103">
        <v>55615</v>
      </c>
      <c r="G48" s="103">
        <v>55897</v>
      </c>
      <c r="H48" s="103">
        <v>126084</v>
      </c>
      <c r="I48" s="103">
        <v>232627</v>
      </c>
      <c r="J48" s="104">
        <v>22658</v>
      </c>
    </row>
    <row r="49" spans="1:10" ht="10.5" customHeight="1">
      <c r="A49" s="286"/>
      <c r="B49" s="285"/>
      <c r="C49" s="285"/>
      <c r="D49" s="122"/>
      <c r="E49" s="122"/>
      <c r="F49" s="122"/>
      <c r="G49" s="122"/>
      <c r="H49" s="122"/>
      <c r="I49" s="122"/>
      <c r="J49" s="122"/>
    </row>
    <row r="50" spans="1:10" ht="10.5" customHeight="1">
      <c r="A50" s="192" t="s">
        <v>211</v>
      </c>
      <c r="B50" s="193"/>
      <c r="C50" s="194">
        <v>2267450</v>
      </c>
      <c r="D50" s="194">
        <v>237876</v>
      </c>
      <c r="E50" s="194">
        <v>94804</v>
      </c>
      <c r="F50" s="194">
        <v>418735</v>
      </c>
      <c r="G50" s="194">
        <v>132886</v>
      </c>
      <c r="H50" s="194">
        <v>658868</v>
      </c>
      <c r="I50" s="194">
        <v>707171</v>
      </c>
      <c r="J50" s="199">
        <v>17112</v>
      </c>
    </row>
    <row r="51" spans="1:10" ht="15" customHeight="1">
      <c r="A51" s="166" t="s">
        <v>203</v>
      </c>
      <c r="B51" s="167"/>
      <c r="C51" s="44"/>
      <c r="D51" s="44"/>
      <c r="E51" s="44"/>
      <c r="F51" s="44"/>
      <c r="G51" s="44"/>
      <c r="H51" s="44"/>
      <c r="I51" s="44"/>
      <c r="J51" s="45"/>
    </row>
    <row r="52" spans="1:10" ht="15" customHeight="1">
      <c r="A52" s="111" t="s">
        <v>204</v>
      </c>
      <c r="B52" s="96"/>
      <c r="C52" s="227">
        <v>30384</v>
      </c>
      <c r="D52" s="227">
        <v>5387</v>
      </c>
      <c r="E52" s="227">
        <v>6430</v>
      </c>
      <c r="F52" s="227">
        <v>2256</v>
      </c>
      <c r="G52" s="227">
        <v>3009</v>
      </c>
      <c r="H52" s="227">
        <v>6782</v>
      </c>
      <c r="I52" s="227">
        <v>5314</v>
      </c>
      <c r="J52" s="228">
        <v>1206</v>
      </c>
    </row>
    <row r="53" spans="1:10" ht="15" customHeight="1">
      <c r="A53" s="47" t="s">
        <v>205</v>
      </c>
      <c r="B53" s="167"/>
      <c r="C53" s="229">
        <v>906929</v>
      </c>
      <c r="D53" s="229">
        <v>180991</v>
      </c>
      <c r="E53" s="229">
        <v>41409</v>
      </c>
      <c r="F53" s="229">
        <v>50626</v>
      </c>
      <c r="G53" s="229">
        <v>59965</v>
      </c>
      <c r="H53" s="229">
        <v>104359</v>
      </c>
      <c r="I53" s="229">
        <v>462997</v>
      </c>
      <c r="J53" s="230">
        <v>6583</v>
      </c>
    </row>
    <row r="54" spans="1:10" ht="15" customHeight="1">
      <c r="A54" s="111" t="s">
        <v>206</v>
      </c>
      <c r="B54" s="96"/>
      <c r="C54" s="227">
        <v>217175</v>
      </c>
      <c r="D54" s="227">
        <v>9007</v>
      </c>
      <c r="E54" s="227">
        <v>23638</v>
      </c>
      <c r="F54" s="227">
        <v>11831</v>
      </c>
      <c r="G54" s="227">
        <v>34634</v>
      </c>
      <c r="H54" s="227">
        <v>20082</v>
      </c>
      <c r="I54" s="227">
        <v>113957</v>
      </c>
      <c r="J54" s="228">
        <v>4027</v>
      </c>
    </row>
    <row r="55" spans="1:10" ht="15" customHeight="1">
      <c r="A55" s="42" t="s">
        <v>207</v>
      </c>
      <c r="B55" s="167"/>
      <c r="C55" s="229">
        <v>35946</v>
      </c>
      <c r="D55" s="229">
        <v>4578</v>
      </c>
      <c r="E55" s="229">
        <v>4861</v>
      </c>
      <c r="F55" s="229">
        <v>5568</v>
      </c>
      <c r="G55" s="229">
        <v>5835</v>
      </c>
      <c r="H55" s="229">
        <v>5106</v>
      </c>
      <c r="I55" s="229">
        <v>8562</v>
      </c>
      <c r="J55" s="230">
        <v>1437</v>
      </c>
    </row>
    <row r="56" spans="1:10" ht="15" customHeight="1">
      <c r="A56" s="111" t="s">
        <v>208</v>
      </c>
      <c r="B56" s="96"/>
      <c r="C56" s="227">
        <v>566045</v>
      </c>
      <c r="D56" s="227">
        <v>25867</v>
      </c>
      <c r="E56" s="227">
        <v>10049</v>
      </c>
      <c r="F56" s="227">
        <v>238399</v>
      </c>
      <c r="G56" s="227">
        <v>20376</v>
      </c>
      <c r="H56" s="227">
        <v>266078</v>
      </c>
      <c r="I56" s="227">
        <v>4494</v>
      </c>
      <c r="J56" s="228">
        <v>782</v>
      </c>
    </row>
    <row r="57" spans="1:10" ht="15" customHeight="1">
      <c r="A57" s="42" t="s">
        <v>209</v>
      </c>
      <c r="B57" s="90"/>
      <c r="C57" s="231">
        <v>507671</v>
      </c>
      <c r="D57" s="231">
        <v>11041</v>
      </c>
      <c r="E57" s="231">
        <v>7562</v>
      </c>
      <c r="F57" s="231">
        <v>109258</v>
      </c>
      <c r="G57" s="231">
        <v>8806</v>
      </c>
      <c r="H57" s="231">
        <v>256139</v>
      </c>
      <c r="I57" s="231">
        <v>111799</v>
      </c>
      <c r="J57" s="232">
        <v>3066</v>
      </c>
    </row>
    <row r="58" spans="1:10" ht="15" customHeight="1">
      <c r="A58" s="200" t="s">
        <v>210</v>
      </c>
      <c r="B58" s="102"/>
      <c r="C58" s="233">
        <v>3300</v>
      </c>
      <c r="D58" s="233">
        <v>1005</v>
      </c>
      <c r="E58" s="233">
        <v>855</v>
      </c>
      <c r="F58" s="233">
        <v>797</v>
      </c>
      <c r="G58" s="233">
        <v>261</v>
      </c>
      <c r="H58" s="233">
        <v>322</v>
      </c>
      <c r="I58" s="233">
        <v>48</v>
      </c>
      <c r="J58" s="234">
        <v>11</v>
      </c>
    </row>
    <row r="59" spans="1:10" ht="11.25" customHeight="1">
      <c r="A59" s="115"/>
      <c r="B59" s="140"/>
      <c r="C59" s="189"/>
      <c r="D59" s="189"/>
      <c r="E59" s="189"/>
      <c r="F59" s="189"/>
      <c r="G59" s="189"/>
      <c r="H59" s="189"/>
      <c r="I59" s="189"/>
      <c r="J59" s="198"/>
    </row>
    <row r="60" spans="1:10" ht="10.5" customHeight="1">
      <c r="A60" s="324" t="s">
        <v>145</v>
      </c>
      <c r="B60" s="325"/>
      <c r="C60" s="124">
        <v>293236</v>
      </c>
      <c r="D60" s="124">
        <v>56658</v>
      </c>
      <c r="E60" s="124">
        <v>62774</v>
      </c>
      <c r="F60" s="124">
        <v>47053</v>
      </c>
      <c r="G60" s="124">
        <v>27098</v>
      </c>
      <c r="H60" s="124">
        <v>41752</v>
      </c>
      <c r="I60" s="124">
        <v>44182</v>
      </c>
      <c r="J60" s="125">
        <v>13720</v>
      </c>
    </row>
    <row r="61" spans="1:10" ht="10.5" customHeight="1">
      <c r="A61" s="126" t="s">
        <v>146</v>
      </c>
      <c r="B61" s="100"/>
      <c r="C61" s="93"/>
      <c r="D61" s="93"/>
      <c r="E61" s="93"/>
      <c r="F61" s="93"/>
      <c r="G61" s="93"/>
      <c r="H61" s="93"/>
      <c r="I61" s="93"/>
      <c r="J61" s="94"/>
    </row>
    <row r="62" spans="1:10" ht="10.5" customHeight="1">
      <c r="A62" s="121" t="s">
        <v>147</v>
      </c>
      <c r="B62" s="96"/>
      <c r="C62" s="97">
        <v>196990</v>
      </c>
      <c r="D62" s="97">
        <v>45104</v>
      </c>
      <c r="E62" s="97">
        <v>48235</v>
      </c>
      <c r="F62" s="97">
        <v>38928</v>
      </c>
      <c r="G62" s="97">
        <v>21712</v>
      </c>
      <c r="H62" s="97">
        <v>20030</v>
      </c>
      <c r="I62" s="97">
        <v>15847</v>
      </c>
      <c r="J62" s="98">
        <v>7134</v>
      </c>
    </row>
    <row r="63" spans="1:10" ht="10.5" customHeight="1">
      <c r="A63" s="109" t="s">
        <v>148</v>
      </c>
      <c r="B63" s="100"/>
      <c r="C63" s="93">
        <v>109949</v>
      </c>
      <c r="D63" s="93">
        <v>23292</v>
      </c>
      <c r="E63" s="93">
        <v>26734</v>
      </c>
      <c r="F63" s="93">
        <v>20760</v>
      </c>
      <c r="G63" s="93">
        <v>12189</v>
      </c>
      <c r="H63" s="93">
        <v>12153</v>
      </c>
      <c r="I63" s="93">
        <v>10487</v>
      </c>
      <c r="J63" s="94">
        <v>4335</v>
      </c>
    </row>
    <row r="64" spans="1:10" ht="10.5" customHeight="1">
      <c r="A64" s="121" t="s">
        <v>149</v>
      </c>
      <c r="B64" s="96"/>
      <c r="C64" s="97">
        <v>96246</v>
      </c>
      <c r="D64" s="97">
        <v>11554</v>
      </c>
      <c r="E64" s="97">
        <v>14539</v>
      </c>
      <c r="F64" s="97">
        <v>8125</v>
      </c>
      <c r="G64" s="97">
        <v>5386</v>
      </c>
      <c r="H64" s="97">
        <v>21722</v>
      </c>
      <c r="I64" s="97">
        <v>28335</v>
      </c>
      <c r="J64" s="98">
        <v>6586</v>
      </c>
    </row>
    <row r="65" spans="1:10" ht="10.5" customHeight="1">
      <c r="A65" s="112" t="s">
        <v>150</v>
      </c>
      <c r="B65" s="100"/>
      <c r="C65" s="93">
        <v>57110</v>
      </c>
      <c r="D65" s="93">
        <v>6975</v>
      </c>
      <c r="E65" s="93">
        <v>5539</v>
      </c>
      <c r="F65" s="93">
        <v>5493</v>
      </c>
      <c r="G65" s="93">
        <v>3067</v>
      </c>
      <c r="H65" s="93">
        <v>14447</v>
      </c>
      <c r="I65" s="93">
        <v>17833</v>
      </c>
      <c r="J65" s="94">
        <v>3755</v>
      </c>
    </row>
    <row r="66" spans="1:10" ht="10.5" customHeight="1">
      <c r="A66" s="127" t="s">
        <v>151</v>
      </c>
      <c r="B66" s="102"/>
      <c r="C66" s="103">
        <v>28990</v>
      </c>
      <c r="D66" s="103">
        <v>3942</v>
      </c>
      <c r="E66" s="103">
        <v>7244</v>
      </c>
      <c r="F66" s="103">
        <v>2206</v>
      </c>
      <c r="G66" s="103">
        <v>1924</v>
      </c>
      <c r="H66" s="103">
        <v>5773</v>
      </c>
      <c r="I66" s="103">
        <v>6945</v>
      </c>
      <c r="J66" s="104">
        <v>958</v>
      </c>
    </row>
    <row r="67" spans="1:10" ht="10.5" customHeight="1">
      <c r="A67" s="326" t="s">
        <v>152</v>
      </c>
      <c r="B67" s="321"/>
      <c r="C67" s="105">
        <v>599497</v>
      </c>
      <c r="D67" s="105">
        <v>114401</v>
      </c>
      <c r="E67" s="105">
        <v>143317</v>
      </c>
      <c r="F67" s="105">
        <v>106829</v>
      </c>
      <c r="G67" s="105">
        <v>72361</v>
      </c>
      <c r="H67" s="105">
        <v>76016</v>
      </c>
      <c r="I67" s="105">
        <v>59051</v>
      </c>
      <c r="J67" s="106">
        <v>27522</v>
      </c>
    </row>
    <row r="68" spans="1:10" ht="10.5" customHeight="1">
      <c r="A68" s="115" t="s">
        <v>153</v>
      </c>
      <c r="B68" s="100"/>
      <c r="C68" s="93"/>
      <c r="D68" s="93"/>
      <c r="E68" s="93"/>
      <c r="F68" s="93"/>
      <c r="G68" s="93"/>
      <c r="H68" s="93"/>
      <c r="I68" s="93"/>
      <c r="J68" s="94"/>
    </row>
    <row r="69" spans="1:10" ht="10.5" customHeight="1">
      <c r="A69" s="107" t="s">
        <v>154</v>
      </c>
      <c r="B69" s="96"/>
      <c r="C69" s="97">
        <v>168459</v>
      </c>
      <c r="D69" s="97">
        <v>24950</v>
      </c>
      <c r="E69" s="97">
        <v>40517</v>
      </c>
      <c r="F69" s="97">
        <v>29255</v>
      </c>
      <c r="G69" s="97">
        <v>21898</v>
      </c>
      <c r="H69" s="97">
        <v>24188</v>
      </c>
      <c r="I69" s="97">
        <v>19311</v>
      </c>
      <c r="J69" s="98">
        <v>8340</v>
      </c>
    </row>
    <row r="70" spans="1:10" ht="10.5" customHeight="1">
      <c r="A70" s="109" t="s">
        <v>155</v>
      </c>
      <c r="B70" s="100"/>
      <c r="C70" s="93">
        <v>82156</v>
      </c>
      <c r="D70" s="93">
        <v>17095</v>
      </c>
      <c r="E70" s="93">
        <v>22787</v>
      </c>
      <c r="F70" s="93">
        <v>13420</v>
      </c>
      <c r="G70" s="93">
        <v>10526</v>
      </c>
      <c r="H70" s="93">
        <v>7192</v>
      </c>
      <c r="I70" s="93">
        <v>7346</v>
      </c>
      <c r="J70" s="94">
        <v>3790</v>
      </c>
    </row>
    <row r="71" spans="1:10" ht="10.5" customHeight="1">
      <c r="A71" s="115" t="s">
        <v>156</v>
      </c>
      <c r="B71" s="100"/>
      <c r="C71" s="93"/>
      <c r="D71" s="93"/>
      <c r="E71" s="93"/>
      <c r="F71" s="93"/>
      <c r="G71" s="93"/>
      <c r="H71" s="93"/>
      <c r="I71" s="93"/>
      <c r="J71" s="94"/>
    </row>
    <row r="72" spans="1:10" ht="10.5" customHeight="1">
      <c r="A72" s="107" t="s">
        <v>157</v>
      </c>
      <c r="B72" s="96"/>
      <c r="C72" s="97">
        <v>24151</v>
      </c>
      <c r="D72" s="97">
        <v>4754</v>
      </c>
      <c r="E72" s="97">
        <v>5801</v>
      </c>
      <c r="F72" s="97">
        <v>3361</v>
      </c>
      <c r="G72" s="97">
        <v>2493</v>
      </c>
      <c r="H72" s="97">
        <v>3291</v>
      </c>
      <c r="I72" s="97">
        <v>3457</v>
      </c>
      <c r="J72" s="98">
        <v>994</v>
      </c>
    </row>
    <row r="73" spans="1:10" ht="10.5" customHeight="1">
      <c r="A73" s="112" t="s">
        <v>158</v>
      </c>
      <c r="B73" s="100"/>
      <c r="C73" s="93">
        <v>90767</v>
      </c>
      <c r="D73" s="93">
        <v>16852</v>
      </c>
      <c r="E73" s="93">
        <v>23102</v>
      </c>
      <c r="F73" s="93">
        <v>15829</v>
      </c>
      <c r="G73" s="93">
        <v>10387</v>
      </c>
      <c r="H73" s="93">
        <v>11615</v>
      </c>
      <c r="I73" s="93">
        <v>9511</v>
      </c>
      <c r="J73" s="94">
        <v>3471</v>
      </c>
    </row>
    <row r="74" spans="1:10" ht="10.5" customHeight="1">
      <c r="A74" s="107" t="s">
        <v>159</v>
      </c>
      <c r="B74" s="96"/>
      <c r="C74" s="97">
        <v>135697</v>
      </c>
      <c r="D74" s="97">
        <v>20439</v>
      </c>
      <c r="E74" s="97">
        <v>34401</v>
      </c>
      <c r="F74" s="97">
        <v>23485</v>
      </c>
      <c r="G74" s="97">
        <v>19544</v>
      </c>
      <c r="H74" s="97">
        <v>16474</v>
      </c>
      <c r="I74" s="97">
        <v>13689</v>
      </c>
      <c r="J74" s="98">
        <v>7665</v>
      </c>
    </row>
    <row r="75" spans="1:10" ht="10.5" customHeight="1">
      <c r="A75" s="126" t="s">
        <v>160</v>
      </c>
      <c r="B75" s="100"/>
      <c r="C75" s="93"/>
      <c r="D75" s="93"/>
      <c r="E75" s="93"/>
      <c r="F75" s="93"/>
      <c r="G75" s="93"/>
      <c r="H75" s="93"/>
      <c r="I75" s="93"/>
      <c r="J75" s="94"/>
    </row>
    <row r="76" spans="1:10" ht="10.5" customHeight="1">
      <c r="A76" s="111" t="s">
        <v>161</v>
      </c>
      <c r="B76" s="96"/>
      <c r="C76" s="97">
        <v>26704</v>
      </c>
      <c r="D76" s="97">
        <v>5156</v>
      </c>
      <c r="E76" s="97">
        <v>7170</v>
      </c>
      <c r="F76" s="97">
        <v>3771</v>
      </c>
      <c r="G76" s="97">
        <v>4266</v>
      </c>
      <c r="H76" s="97">
        <v>2260</v>
      </c>
      <c r="I76" s="97">
        <v>2519</v>
      </c>
      <c r="J76" s="98">
        <v>1562</v>
      </c>
    </row>
    <row r="77" spans="1:10" ht="10.5" customHeight="1">
      <c r="A77" s="109" t="s">
        <v>162</v>
      </c>
      <c r="B77" s="100"/>
      <c r="C77" s="93">
        <v>174793</v>
      </c>
      <c r="D77" s="93">
        <v>29872</v>
      </c>
      <c r="E77" s="93">
        <v>43356</v>
      </c>
      <c r="F77" s="93">
        <v>32744</v>
      </c>
      <c r="G77" s="93">
        <v>21771</v>
      </c>
      <c r="H77" s="93">
        <v>22806</v>
      </c>
      <c r="I77" s="93">
        <v>16159</v>
      </c>
      <c r="J77" s="94">
        <v>8085</v>
      </c>
    </row>
    <row r="78" spans="1:10" ht="10.5" customHeight="1">
      <c r="A78" s="111" t="s">
        <v>163</v>
      </c>
      <c r="B78" s="96"/>
      <c r="C78" s="97">
        <v>25017</v>
      </c>
      <c r="D78" s="97">
        <v>3481</v>
      </c>
      <c r="E78" s="97">
        <v>6245</v>
      </c>
      <c r="F78" s="97">
        <v>3528</v>
      </c>
      <c r="G78" s="97">
        <v>3198</v>
      </c>
      <c r="H78" s="97">
        <v>3590</v>
      </c>
      <c r="I78" s="97">
        <v>3671</v>
      </c>
      <c r="J78" s="98">
        <v>1304</v>
      </c>
    </row>
    <row r="79" spans="1:10" ht="10.5" customHeight="1">
      <c r="A79" s="109" t="s">
        <v>164</v>
      </c>
      <c r="B79" s="100"/>
      <c r="C79" s="93">
        <v>24101</v>
      </c>
      <c r="D79" s="93">
        <v>3536</v>
      </c>
      <c r="E79" s="93">
        <v>6533</v>
      </c>
      <c r="F79" s="93">
        <v>2632</v>
      </c>
      <c r="G79" s="93">
        <v>3189</v>
      </c>
      <c r="H79" s="93">
        <v>2724</v>
      </c>
      <c r="I79" s="93">
        <v>4308</v>
      </c>
      <c r="J79" s="94">
        <v>1179</v>
      </c>
    </row>
    <row r="80" spans="1:10" ht="10.5" customHeight="1">
      <c r="A80" s="115" t="s">
        <v>165</v>
      </c>
      <c r="B80" s="100"/>
      <c r="C80" s="93"/>
      <c r="D80" s="93"/>
      <c r="E80" s="93"/>
      <c r="F80" s="93"/>
      <c r="G80" s="93"/>
      <c r="H80" s="93"/>
      <c r="I80" s="93"/>
      <c r="J80" s="94"/>
    </row>
    <row r="81" spans="1:10" ht="10.5" customHeight="1">
      <c r="A81" s="107" t="s">
        <v>166</v>
      </c>
      <c r="B81" s="96"/>
      <c r="C81" s="194">
        <v>131980</v>
      </c>
      <c r="D81" s="194">
        <v>19933</v>
      </c>
      <c r="E81" s="194">
        <v>34851</v>
      </c>
      <c r="F81" s="194">
        <v>18439</v>
      </c>
      <c r="G81" s="194">
        <v>20115</v>
      </c>
      <c r="H81" s="194">
        <v>13734</v>
      </c>
      <c r="I81" s="194">
        <v>16371</v>
      </c>
      <c r="J81" s="199">
        <v>8537</v>
      </c>
    </row>
    <row r="82" spans="1:10" ht="10.5" customHeight="1">
      <c r="A82" s="112" t="s">
        <v>168</v>
      </c>
      <c r="B82" s="100"/>
      <c r="C82" s="113">
        <v>113974</v>
      </c>
      <c r="D82" s="113">
        <v>21524</v>
      </c>
      <c r="E82" s="113">
        <v>27625</v>
      </c>
      <c r="F82" s="113">
        <v>23813</v>
      </c>
      <c r="G82" s="113">
        <v>11874</v>
      </c>
      <c r="H82" s="113">
        <v>16850</v>
      </c>
      <c r="I82" s="113">
        <v>8853</v>
      </c>
      <c r="J82" s="114">
        <v>3435</v>
      </c>
    </row>
    <row r="83" spans="1:10" ht="10.5" customHeight="1">
      <c r="A83" s="127" t="s">
        <v>169</v>
      </c>
      <c r="B83" s="102"/>
      <c r="C83" s="294">
        <v>4661</v>
      </c>
      <c r="D83" s="294">
        <v>588</v>
      </c>
      <c r="E83" s="294">
        <v>828</v>
      </c>
      <c r="F83" s="294">
        <v>423</v>
      </c>
      <c r="G83" s="294">
        <v>435</v>
      </c>
      <c r="H83" s="294">
        <v>796</v>
      </c>
      <c r="I83" s="294">
        <v>1433</v>
      </c>
      <c r="J83" s="295">
        <v>158</v>
      </c>
    </row>
    <row r="84" spans="1:10" ht="10.5" customHeight="1">
      <c r="A84" s="75" t="s">
        <v>143</v>
      </c>
      <c r="B84" s="134"/>
      <c r="C84" s="93"/>
      <c r="D84" s="93"/>
      <c r="E84" s="93"/>
      <c r="F84" s="93"/>
      <c r="G84" s="93"/>
      <c r="H84" s="93"/>
      <c r="I84" s="93"/>
      <c r="J84" s="93"/>
    </row>
    <row r="85" spans="1:10" ht="10.5" customHeight="1">
      <c r="A85" s="75" t="s">
        <v>144</v>
      </c>
      <c r="B85" s="134"/>
      <c r="C85" s="93"/>
      <c r="D85" s="93"/>
      <c r="E85" s="93"/>
      <c r="F85" s="93"/>
      <c r="G85" s="93"/>
      <c r="H85" s="93"/>
      <c r="I85" s="93"/>
      <c r="J85" s="93"/>
    </row>
    <row r="86" spans="1:10" ht="15">
      <c r="A86" s="327"/>
      <c r="B86" s="327"/>
      <c r="C86" s="85"/>
      <c r="D86" s="85"/>
      <c r="E86" s="86"/>
      <c r="F86" s="86"/>
      <c r="G86" s="86"/>
      <c r="H86" s="86"/>
      <c r="I86" s="85"/>
      <c r="J86" s="85"/>
    </row>
    <row r="88" spans="1:10">
      <c r="C88" s="278"/>
      <c r="D88" s="278"/>
      <c r="E88" s="278"/>
      <c r="F88" s="278"/>
      <c r="G88" s="278"/>
      <c r="H88" s="278"/>
      <c r="I88" s="278"/>
      <c r="J88" s="278"/>
    </row>
    <row r="89" spans="1:10">
      <c r="C89" s="279"/>
      <c r="D89" s="279"/>
      <c r="E89" s="279"/>
      <c r="F89" s="279"/>
      <c r="G89" s="279"/>
      <c r="H89" s="279"/>
      <c r="I89" s="279"/>
      <c r="J89" s="279"/>
    </row>
    <row r="116" spans="1:1">
      <c r="A116" s="135"/>
    </row>
    <row r="117" spans="1:1">
      <c r="A117" s="135"/>
    </row>
    <row r="118" spans="1:1">
      <c r="A118" s="135"/>
    </row>
    <row r="119" spans="1:1">
      <c r="A119" s="135"/>
    </row>
    <row r="120" spans="1:1">
      <c r="A120" s="136"/>
    </row>
    <row r="121" spans="1:1">
      <c r="A121" s="135"/>
    </row>
    <row r="122" spans="1:1">
      <c r="A122" s="135"/>
    </row>
    <row r="123" spans="1:1">
      <c r="A123" s="135"/>
    </row>
    <row r="124" spans="1:1">
      <c r="A124" s="135"/>
    </row>
    <row r="125" spans="1:1">
      <c r="A125" s="135"/>
    </row>
    <row r="126" spans="1:1">
      <c r="A126" s="135"/>
    </row>
  </sheetData>
  <sheetProtection algorithmName="SHA-512" hashValue="eTPVGnBrGn6g1l1okaDLWSs/RqBngvizmnSXuLBKXYW6V/x58DQFsBoPI42vXnrvetzOh2S2h+vGwCU8aLYM0w==" saltValue="mR+Kfji1W/BqrFwXMMlB6A==" spinCount="100000" sheet="1" objects="1" scenarios="1"/>
  <mergeCells count="10">
    <mergeCell ref="A47:B47"/>
    <mergeCell ref="A60:B60"/>
    <mergeCell ref="A67:B67"/>
    <mergeCell ref="A86:B86"/>
    <mergeCell ref="A1:B1"/>
    <mergeCell ref="A2:B2"/>
    <mergeCell ref="A7:B7"/>
    <mergeCell ref="A24:B24"/>
    <mergeCell ref="A36:B36"/>
    <mergeCell ref="A39:B39"/>
  </mergeCells>
  <pageMargins left="0.25" right="0.25" top="0.75" bottom="0.75" header="0.3" footer="0.3"/>
  <pageSetup paperSize="9" scale="77"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B1:X135"/>
  <sheetViews>
    <sheetView topLeftCell="C91" workbookViewId="0">
      <selection activeCell="O142" sqref="O142:O146"/>
    </sheetView>
  </sheetViews>
  <sheetFormatPr defaultRowHeight="12.75"/>
  <cols>
    <col min="2" max="2" width="13.42578125" customWidth="1"/>
    <col min="3" max="3" width="41.7109375" customWidth="1"/>
    <col min="17" max="17" width="22" bestFit="1" customWidth="1"/>
    <col min="19" max="19" width="17" customWidth="1"/>
  </cols>
  <sheetData>
    <row r="1" spans="2:24">
      <c r="D1">
        <v>2</v>
      </c>
      <c r="E1">
        <f>+F1-1</f>
        <v>7</v>
      </c>
      <c r="F1">
        <v>8</v>
      </c>
      <c r="H1">
        <v>6</v>
      </c>
      <c r="I1">
        <f>+J1-1</f>
        <v>7</v>
      </c>
      <c r="J1">
        <v>8</v>
      </c>
    </row>
    <row r="2" spans="2:24">
      <c r="D2" t="str">
        <f>+INDEX($S$3:$S$8,D1)</f>
        <v>Superfície Agrícola Útil (Ha)</v>
      </c>
      <c r="E2" t="str">
        <f>+INDEX($X$3:$X$10,F1)</f>
        <v>Algarve</v>
      </c>
      <c r="H2" t="str">
        <f>+INDEX($S$3:$S$8,H1)</f>
        <v>Superfície Irrigável</v>
      </c>
      <c r="I2" t="str">
        <f>+INDEX($X$3:$X$10,J1)</f>
        <v>Algarve</v>
      </c>
    </row>
    <row r="3" spans="2:24">
      <c r="B3" t="s">
        <v>0</v>
      </c>
      <c r="D3" s="257">
        <v>1989</v>
      </c>
      <c r="E3" s="257">
        <v>1993</v>
      </c>
      <c r="F3" s="257">
        <v>1995</v>
      </c>
      <c r="G3" s="257">
        <v>1997</v>
      </c>
      <c r="H3" s="257">
        <v>1999</v>
      </c>
      <c r="I3" s="257">
        <v>2003</v>
      </c>
      <c r="J3" s="257">
        <v>2005</v>
      </c>
      <c r="K3" s="257">
        <v>2007</v>
      </c>
      <c r="L3" s="257">
        <v>2009</v>
      </c>
      <c r="M3" s="257">
        <v>2013</v>
      </c>
      <c r="N3" s="257">
        <v>2016</v>
      </c>
      <c r="O3" s="257">
        <v>2019</v>
      </c>
      <c r="P3" s="257"/>
      <c r="S3" t="s">
        <v>12</v>
      </c>
      <c r="W3">
        <v>0</v>
      </c>
      <c r="X3" t="s">
        <v>1</v>
      </c>
    </row>
    <row r="4" spans="2:24">
      <c r="B4">
        <v>1</v>
      </c>
      <c r="C4">
        <v>0</v>
      </c>
      <c r="D4">
        <v>550879</v>
      </c>
      <c r="E4">
        <v>446146</v>
      </c>
      <c r="F4">
        <v>412064</v>
      </c>
      <c r="G4">
        <v>381793</v>
      </c>
      <c r="H4">
        <v>382163</v>
      </c>
      <c r="I4">
        <v>330656</v>
      </c>
      <c r="J4">
        <v>297046</v>
      </c>
      <c r="K4">
        <v>251547</v>
      </c>
      <c r="L4">
        <v>278114</v>
      </c>
      <c r="M4">
        <v>240527</v>
      </c>
      <c r="N4">
        <v>235774</v>
      </c>
      <c r="O4">
        <v>266039</v>
      </c>
      <c r="Q4" s="259" t="str">
        <f>+B4&amp;C4</f>
        <v>10</v>
      </c>
      <c r="S4" s="1" t="s">
        <v>15</v>
      </c>
      <c r="W4">
        <v>1</v>
      </c>
      <c r="X4" t="s">
        <v>2</v>
      </c>
    </row>
    <row r="5" spans="2:24">
      <c r="B5">
        <v>1</v>
      </c>
      <c r="C5">
        <v>1</v>
      </c>
      <c r="D5">
        <v>111505</v>
      </c>
      <c r="E5">
        <v>86967</v>
      </c>
      <c r="F5">
        <v>79916</v>
      </c>
      <c r="G5">
        <v>73048</v>
      </c>
      <c r="H5">
        <v>67546</v>
      </c>
      <c r="I5">
        <v>58757</v>
      </c>
      <c r="J5">
        <v>52696</v>
      </c>
      <c r="K5">
        <v>45848</v>
      </c>
      <c r="L5">
        <v>49037</v>
      </c>
      <c r="M5">
        <v>41601</v>
      </c>
      <c r="N5">
        <v>39651</v>
      </c>
      <c r="O5">
        <v>44560</v>
      </c>
      <c r="Q5" s="259" t="str">
        <f>+B5&amp;C5</f>
        <v>11</v>
      </c>
      <c r="S5" s="1" t="s">
        <v>16</v>
      </c>
      <c r="W5">
        <v>2</v>
      </c>
      <c r="X5" t="s">
        <v>3</v>
      </c>
    </row>
    <row r="6" spans="2:24">
      <c r="B6">
        <v>1</v>
      </c>
      <c r="C6">
        <v>2</v>
      </c>
      <c r="D6">
        <v>80551</v>
      </c>
      <c r="E6">
        <v>75678</v>
      </c>
      <c r="F6">
        <v>72248</v>
      </c>
      <c r="G6">
        <v>70098</v>
      </c>
      <c r="H6">
        <v>70006</v>
      </c>
      <c r="I6">
        <v>64963</v>
      </c>
      <c r="J6">
        <v>61649</v>
      </c>
      <c r="K6">
        <v>56339</v>
      </c>
      <c r="L6">
        <v>61804</v>
      </c>
      <c r="M6">
        <v>57224</v>
      </c>
      <c r="N6">
        <v>56228</v>
      </c>
      <c r="O6">
        <v>65211</v>
      </c>
      <c r="Q6" s="259" t="str">
        <f t="shared" ref="Q6:Q67" si="0">+B6&amp;C6</f>
        <v>12</v>
      </c>
      <c r="S6" s="1" t="s">
        <v>17</v>
      </c>
      <c r="W6">
        <v>3</v>
      </c>
      <c r="X6" t="s">
        <v>4</v>
      </c>
    </row>
    <row r="7" spans="2:24">
      <c r="B7">
        <v>1</v>
      </c>
      <c r="C7">
        <v>3</v>
      </c>
      <c r="D7">
        <v>125307</v>
      </c>
      <c r="E7">
        <v>97459</v>
      </c>
      <c r="F7">
        <v>88547</v>
      </c>
      <c r="G7">
        <v>80217</v>
      </c>
      <c r="H7">
        <v>79806</v>
      </c>
      <c r="I7">
        <v>66060</v>
      </c>
      <c r="J7">
        <v>58823</v>
      </c>
      <c r="K7">
        <v>47542</v>
      </c>
      <c r="L7">
        <v>49424</v>
      </c>
      <c r="M7">
        <v>38356</v>
      </c>
      <c r="N7">
        <v>39462</v>
      </c>
      <c r="O7">
        <v>44245</v>
      </c>
      <c r="Q7" s="259" t="str">
        <f>+B7&amp;C7</f>
        <v>13</v>
      </c>
      <c r="S7" s="1" t="s">
        <v>211</v>
      </c>
      <c r="W7">
        <v>4</v>
      </c>
      <c r="X7" t="s">
        <v>5</v>
      </c>
    </row>
    <row r="8" spans="2:24">
      <c r="B8">
        <v>1</v>
      </c>
      <c r="C8">
        <v>4</v>
      </c>
      <c r="D8">
        <v>60386</v>
      </c>
      <c r="E8">
        <v>49533</v>
      </c>
      <c r="F8">
        <v>45878</v>
      </c>
      <c r="G8">
        <v>42841</v>
      </c>
      <c r="H8">
        <v>48313</v>
      </c>
      <c r="I8">
        <v>40788</v>
      </c>
      <c r="J8">
        <v>35749</v>
      </c>
      <c r="K8">
        <v>30357</v>
      </c>
      <c r="L8">
        <v>33763</v>
      </c>
      <c r="M8">
        <v>30862</v>
      </c>
      <c r="N8">
        <v>29065</v>
      </c>
      <c r="O8">
        <v>33617</v>
      </c>
      <c r="Q8" s="259" t="str">
        <f t="shared" si="0"/>
        <v>14</v>
      </c>
      <c r="S8" s="1" t="s">
        <v>200</v>
      </c>
      <c r="W8">
        <v>5</v>
      </c>
      <c r="X8" t="s">
        <v>6</v>
      </c>
    </row>
    <row r="9" spans="2:24">
      <c r="B9">
        <v>1</v>
      </c>
      <c r="C9">
        <v>5</v>
      </c>
      <c r="D9">
        <v>99938</v>
      </c>
      <c r="E9">
        <v>78609</v>
      </c>
      <c r="F9">
        <v>71430</v>
      </c>
      <c r="G9">
        <v>64874</v>
      </c>
      <c r="H9">
        <v>61615</v>
      </c>
      <c r="I9">
        <v>52375</v>
      </c>
      <c r="J9">
        <v>43850</v>
      </c>
      <c r="K9">
        <v>33225</v>
      </c>
      <c r="L9">
        <v>39875</v>
      </c>
      <c r="M9">
        <v>31450</v>
      </c>
      <c r="N9">
        <v>31217</v>
      </c>
      <c r="O9">
        <v>34486</v>
      </c>
      <c r="Q9" s="259" t="str">
        <f t="shared" si="0"/>
        <v>15</v>
      </c>
      <c r="S9" s="1" t="s">
        <v>227</v>
      </c>
      <c r="W9">
        <v>6</v>
      </c>
      <c r="X9" t="s">
        <v>7</v>
      </c>
    </row>
    <row r="10" spans="2:24">
      <c r="B10">
        <v>1</v>
      </c>
      <c r="C10">
        <v>6</v>
      </c>
      <c r="D10">
        <v>47049</v>
      </c>
      <c r="E10">
        <v>37491</v>
      </c>
      <c r="F10">
        <v>36114</v>
      </c>
      <c r="G10">
        <v>34722</v>
      </c>
      <c r="H10">
        <v>35906</v>
      </c>
      <c r="I10">
        <v>31830</v>
      </c>
      <c r="J10">
        <v>29558</v>
      </c>
      <c r="K10">
        <v>26032</v>
      </c>
      <c r="L10">
        <v>31828</v>
      </c>
      <c r="M10">
        <v>29478</v>
      </c>
      <c r="N10">
        <v>28424</v>
      </c>
      <c r="O10">
        <v>31131</v>
      </c>
      <c r="Q10" s="259" t="str">
        <f t="shared" si="0"/>
        <v>16</v>
      </c>
      <c r="S10" s="263" t="s">
        <v>194</v>
      </c>
      <c r="W10">
        <v>7</v>
      </c>
      <c r="X10" t="s">
        <v>8</v>
      </c>
    </row>
    <row r="11" spans="2:24">
      <c r="B11">
        <v>1</v>
      </c>
      <c r="C11">
        <v>7</v>
      </c>
      <c r="D11">
        <v>26143</v>
      </c>
      <c r="E11">
        <v>20409</v>
      </c>
      <c r="F11">
        <v>17931</v>
      </c>
      <c r="G11">
        <v>15993</v>
      </c>
      <c r="H11">
        <v>18971</v>
      </c>
      <c r="I11">
        <v>15883</v>
      </c>
      <c r="J11">
        <v>14721</v>
      </c>
      <c r="K11">
        <v>12204</v>
      </c>
      <c r="L11">
        <v>12383</v>
      </c>
      <c r="M11">
        <v>11556</v>
      </c>
      <c r="N11">
        <v>11728</v>
      </c>
      <c r="O11">
        <v>12789</v>
      </c>
      <c r="Q11" s="259" t="str">
        <f t="shared" si="0"/>
        <v>17</v>
      </c>
    </row>
    <row r="12" spans="2:24">
      <c r="B12">
        <v>2</v>
      </c>
      <c r="C12">
        <v>0</v>
      </c>
      <c r="D12">
        <v>3879579</v>
      </c>
      <c r="E12">
        <v>3821319</v>
      </c>
      <c r="F12">
        <v>3800379</v>
      </c>
      <c r="G12">
        <v>3700161</v>
      </c>
      <c r="H12">
        <v>3736140</v>
      </c>
      <c r="I12">
        <v>3578034</v>
      </c>
      <c r="J12">
        <v>3552347</v>
      </c>
      <c r="K12">
        <v>3357019</v>
      </c>
      <c r="L12">
        <v>3542305</v>
      </c>
      <c r="M12">
        <v>3517740</v>
      </c>
      <c r="N12">
        <v>3513006</v>
      </c>
      <c r="O12">
        <v>3838708</v>
      </c>
      <c r="Q12" s="259" t="str">
        <f t="shared" si="0"/>
        <v>20</v>
      </c>
      <c r="S12" s="1"/>
    </row>
    <row r="13" spans="2:24">
      <c r="B13">
        <v>2</v>
      </c>
      <c r="C13">
        <v>1</v>
      </c>
      <c r="D13">
        <v>289624</v>
      </c>
      <c r="E13">
        <v>257684</v>
      </c>
      <c r="F13">
        <v>239465</v>
      </c>
      <c r="G13">
        <v>243450</v>
      </c>
      <c r="H13">
        <v>215675</v>
      </c>
      <c r="I13">
        <v>233702</v>
      </c>
      <c r="J13">
        <v>232260</v>
      </c>
      <c r="K13">
        <v>220371</v>
      </c>
      <c r="L13">
        <v>211154</v>
      </c>
      <c r="M13">
        <v>214554</v>
      </c>
      <c r="N13">
        <v>198415</v>
      </c>
      <c r="O13">
        <v>212639</v>
      </c>
      <c r="Q13" s="259" t="str">
        <f t="shared" si="0"/>
        <v>21</v>
      </c>
    </row>
    <row r="14" spans="2:24">
      <c r="B14">
        <v>2</v>
      </c>
      <c r="C14">
        <v>2</v>
      </c>
      <c r="D14">
        <v>489133</v>
      </c>
      <c r="E14">
        <v>493229</v>
      </c>
      <c r="F14">
        <v>495965</v>
      </c>
      <c r="G14">
        <v>462230</v>
      </c>
      <c r="H14">
        <v>457881</v>
      </c>
      <c r="I14">
        <v>467158</v>
      </c>
      <c r="J14">
        <v>473530</v>
      </c>
      <c r="K14">
        <v>474617</v>
      </c>
      <c r="L14">
        <v>432873</v>
      </c>
      <c r="M14">
        <v>432056</v>
      </c>
      <c r="N14">
        <v>454719</v>
      </c>
      <c r="O14">
        <v>450701</v>
      </c>
      <c r="Q14" s="259" t="str">
        <f t="shared" si="0"/>
        <v>22</v>
      </c>
      <c r="S14" t="s">
        <v>69</v>
      </c>
    </row>
    <row r="15" spans="2:24">
      <c r="B15">
        <v>2</v>
      </c>
      <c r="C15">
        <v>3</v>
      </c>
      <c r="D15">
        <v>231458</v>
      </c>
      <c r="E15">
        <v>220532</v>
      </c>
      <c r="F15">
        <v>205702</v>
      </c>
      <c r="G15">
        <v>179896</v>
      </c>
      <c r="H15">
        <v>169779</v>
      </c>
      <c r="I15">
        <v>154781</v>
      </c>
      <c r="J15">
        <v>151949</v>
      </c>
      <c r="K15">
        <v>135986</v>
      </c>
      <c r="L15">
        <v>125436</v>
      </c>
      <c r="M15">
        <v>117387</v>
      </c>
      <c r="N15">
        <v>122929</v>
      </c>
      <c r="O15">
        <v>129848</v>
      </c>
      <c r="Q15" s="259" t="str">
        <f t="shared" si="0"/>
        <v>23</v>
      </c>
      <c r="S15" s="1" t="s">
        <v>54</v>
      </c>
    </row>
    <row r="16" spans="2:24">
      <c r="B16">
        <v>2</v>
      </c>
      <c r="C16">
        <v>4</v>
      </c>
      <c r="D16">
        <v>433947</v>
      </c>
      <c r="E16">
        <v>443745</v>
      </c>
      <c r="F16">
        <v>441138</v>
      </c>
      <c r="G16">
        <v>435052</v>
      </c>
      <c r="H16">
        <v>418977</v>
      </c>
      <c r="I16">
        <v>390252</v>
      </c>
      <c r="J16">
        <v>384005</v>
      </c>
      <c r="K16">
        <v>352257</v>
      </c>
      <c r="L16">
        <v>337031</v>
      </c>
      <c r="M16">
        <v>341976</v>
      </c>
      <c r="N16">
        <v>356488</v>
      </c>
      <c r="O16">
        <v>391754</v>
      </c>
      <c r="Q16" s="259" t="str">
        <f t="shared" si="0"/>
        <v>24</v>
      </c>
      <c r="S16" s="1" t="s">
        <v>54</v>
      </c>
    </row>
    <row r="17" spans="2:17">
      <c r="B17">
        <v>2</v>
      </c>
      <c r="C17">
        <v>5</v>
      </c>
      <c r="D17">
        <v>456544</v>
      </c>
      <c r="E17">
        <v>498887</v>
      </c>
      <c r="F17">
        <v>483831</v>
      </c>
      <c r="G17">
        <v>494427</v>
      </c>
      <c r="H17">
        <v>447853</v>
      </c>
      <c r="I17">
        <v>381558</v>
      </c>
      <c r="J17">
        <v>412093</v>
      </c>
      <c r="K17">
        <v>349237</v>
      </c>
      <c r="L17">
        <v>391006</v>
      </c>
      <c r="M17">
        <v>370390</v>
      </c>
      <c r="N17">
        <v>378010</v>
      </c>
      <c r="O17">
        <v>409095</v>
      </c>
      <c r="Q17" s="259" t="str">
        <f t="shared" si="0"/>
        <v>25</v>
      </c>
    </row>
    <row r="18" spans="2:17">
      <c r="B18">
        <v>2</v>
      </c>
      <c r="C18">
        <v>6</v>
      </c>
      <c r="D18">
        <v>1842094</v>
      </c>
      <c r="E18">
        <v>1766678</v>
      </c>
      <c r="F18">
        <v>1800535</v>
      </c>
      <c r="G18">
        <v>1757360</v>
      </c>
      <c r="H18">
        <v>1924043</v>
      </c>
      <c r="I18">
        <v>1836215</v>
      </c>
      <c r="J18">
        <v>1792285</v>
      </c>
      <c r="K18">
        <v>1721795</v>
      </c>
      <c r="L18">
        <v>1956508</v>
      </c>
      <c r="M18">
        <v>1949142</v>
      </c>
      <c r="N18">
        <v>1906874</v>
      </c>
      <c r="O18">
        <v>2144066</v>
      </c>
      <c r="Q18" s="259" t="str">
        <f t="shared" si="0"/>
        <v>26</v>
      </c>
    </row>
    <row r="19" spans="2:17">
      <c r="B19">
        <v>2</v>
      </c>
      <c r="C19">
        <v>7</v>
      </c>
      <c r="D19">
        <v>136779</v>
      </c>
      <c r="E19">
        <v>140565</v>
      </c>
      <c r="F19">
        <v>133743</v>
      </c>
      <c r="G19">
        <v>127745</v>
      </c>
      <c r="H19">
        <v>101932</v>
      </c>
      <c r="I19">
        <v>114368</v>
      </c>
      <c r="J19">
        <v>106225</v>
      </c>
      <c r="K19">
        <v>102756</v>
      </c>
      <c r="L19">
        <v>88297</v>
      </c>
      <c r="M19">
        <v>92234</v>
      </c>
      <c r="N19">
        <v>95570</v>
      </c>
      <c r="O19">
        <v>100605</v>
      </c>
      <c r="Q19" s="259" t="str">
        <f t="shared" si="0"/>
        <v>27</v>
      </c>
    </row>
    <row r="20" spans="2:17">
      <c r="B20">
        <v>3</v>
      </c>
      <c r="C20">
        <v>0</v>
      </c>
      <c r="D20">
        <v>810005</v>
      </c>
      <c r="E20">
        <v>576661</v>
      </c>
      <c r="F20">
        <v>551197</v>
      </c>
      <c r="G20">
        <v>492999</v>
      </c>
      <c r="H20">
        <v>497537</v>
      </c>
      <c r="I20">
        <v>431521</v>
      </c>
      <c r="J20">
        <v>376370</v>
      </c>
      <c r="K20">
        <v>319369</v>
      </c>
      <c r="L20">
        <v>341502</v>
      </c>
      <c r="M20">
        <v>304677</v>
      </c>
      <c r="N20">
        <v>295316</v>
      </c>
      <c r="O20">
        <v>293236</v>
      </c>
      <c r="Q20" s="259" t="str">
        <f t="shared" si="0"/>
        <v>30</v>
      </c>
    </row>
    <row r="21" spans="2:17">
      <c r="B21">
        <v>3</v>
      </c>
      <c r="C21">
        <v>1</v>
      </c>
      <c r="D21">
        <v>218450</v>
      </c>
      <c r="E21">
        <v>153824</v>
      </c>
      <c r="F21">
        <v>150023</v>
      </c>
      <c r="G21">
        <v>127545</v>
      </c>
      <c r="H21">
        <v>122487</v>
      </c>
      <c r="I21">
        <v>103124</v>
      </c>
      <c r="J21">
        <v>88050</v>
      </c>
      <c r="K21">
        <v>74273</v>
      </c>
      <c r="L21">
        <v>78758</v>
      </c>
      <c r="M21">
        <v>68404</v>
      </c>
      <c r="N21">
        <v>58000</v>
      </c>
      <c r="O21">
        <v>56658</v>
      </c>
      <c r="Q21" s="259" t="str">
        <f t="shared" si="0"/>
        <v>31</v>
      </c>
    </row>
    <row r="22" spans="2:17">
      <c r="B22">
        <v>3</v>
      </c>
      <c r="C22">
        <v>2</v>
      </c>
      <c r="D22">
        <v>99162</v>
      </c>
      <c r="E22">
        <v>81023</v>
      </c>
      <c r="F22">
        <v>81412</v>
      </c>
      <c r="G22">
        <v>73226</v>
      </c>
      <c r="H22">
        <v>81566</v>
      </c>
      <c r="I22">
        <v>77400</v>
      </c>
      <c r="J22">
        <v>67260</v>
      </c>
      <c r="K22">
        <v>65072</v>
      </c>
      <c r="L22">
        <v>69330</v>
      </c>
      <c r="M22">
        <v>68998</v>
      </c>
      <c r="N22">
        <v>71193</v>
      </c>
      <c r="O22">
        <v>62774</v>
      </c>
      <c r="Q22" s="259" t="str">
        <f t="shared" si="0"/>
        <v>32</v>
      </c>
    </row>
    <row r="23" spans="2:17">
      <c r="B23">
        <v>3</v>
      </c>
      <c r="C23">
        <v>3</v>
      </c>
      <c r="D23">
        <v>188075</v>
      </c>
      <c r="E23">
        <v>127288</v>
      </c>
      <c r="F23">
        <v>121948</v>
      </c>
      <c r="G23">
        <v>105164</v>
      </c>
      <c r="H23">
        <v>107553</v>
      </c>
      <c r="I23">
        <v>88993</v>
      </c>
      <c r="J23">
        <v>79738</v>
      </c>
      <c r="K23">
        <v>59518</v>
      </c>
      <c r="L23">
        <v>65502</v>
      </c>
      <c r="M23">
        <v>48669</v>
      </c>
      <c r="N23">
        <v>46289</v>
      </c>
      <c r="O23">
        <v>47053</v>
      </c>
      <c r="Q23" s="259" t="str">
        <f t="shared" si="0"/>
        <v>33</v>
      </c>
    </row>
    <row r="24" spans="2:17">
      <c r="B24">
        <v>3</v>
      </c>
      <c r="C24">
        <v>4</v>
      </c>
      <c r="D24">
        <v>85447</v>
      </c>
      <c r="E24">
        <v>52671</v>
      </c>
      <c r="F24">
        <v>47625</v>
      </c>
      <c r="G24">
        <v>46443</v>
      </c>
      <c r="H24">
        <v>49193</v>
      </c>
      <c r="I24">
        <v>44165</v>
      </c>
      <c r="J24">
        <v>42588</v>
      </c>
      <c r="K24">
        <v>33624</v>
      </c>
      <c r="L24">
        <v>33552</v>
      </c>
      <c r="M24">
        <v>30355</v>
      </c>
      <c r="N24">
        <v>26215</v>
      </c>
      <c r="O24">
        <v>27098</v>
      </c>
      <c r="Q24" s="259" t="str">
        <f t="shared" si="0"/>
        <v>34</v>
      </c>
    </row>
    <row r="25" spans="2:17">
      <c r="B25">
        <v>3</v>
      </c>
      <c r="C25">
        <v>5</v>
      </c>
      <c r="D25">
        <v>126898</v>
      </c>
      <c r="E25">
        <v>93835</v>
      </c>
      <c r="F25">
        <v>89504</v>
      </c>
      <c r="G25">
        <v>83768</v>
      </c>
      <c r="H25">
        <v>75630</v>
      </c>
      <c r="I25">
        <v>63629</v>
      </c>
      <c r="J25">
        <v>50047</v>
      </c>
      <c r="K25">
        <v>42447</v>
      </c>
      <c r="L25">
        <v>47269</v>
      </c>
      <c r="M25">
        <v>40832</v>
      </c>
      <c r="N25">
        <v>38663</v>
      </c>
      <c r="O25">
        <v>41752</v>
      </c>
      <c r="Q25" s="259" t="str">
        <f t="shared" si="0"/>
        <v>35</v>
      </c>
    </row>
    <row r="26" spans="2:17">
      <c r="B26">
        <v>3</v>
      </c>
      <c r="C26">
        <v>6</v>
      </c>
      <c r="D26">
        <v>61913</v>
      </c>
      <c r="E26">
        <v>48043</v>
      </c>
      <c r="F26">
        <v>43524</v>
      </c>
      <c r="G26">
        <v>42942</v>
      </c>
      <c r="H26">
        <v>44162</v>
      </c>
      <c r="I26">
        <v>40862</v>
      </c>
      <c r="J26">
        <v>35491</v>
      </c>
      <c r="K26">
        <v>32918</v>
      </c>
      <c r="L26">
        <v>35659</v>
      </c>
      <c r="M26">
        <v>35617</v>
      </c>
      <c r="N26">
        <v>41838</v>
      </c>
      <c r="O26">
        <v>44182</v>
      </c>
      <c r="Q26" s="259" t="str">
        <f t="shared" si="0"/>
        <v>36</v>
      </c>
    </row>
    <row r="27" spans="2:17">
      <c r="B27">
        <v>3</v>
      </c>
      <c r="C27">
        <v>7</v>
      </c>
      <c r="D27">
        <v>30061</v>
      </c>
      <c r="E27">
        <v>19976</v>
      </c>
      <c r="F27">
        <v>17161</v>
      </c>
      <c r="G27">
        <v>13911</v>
      </c>
      <c r="H27">
        <v>16946</v>
      </c>
      <c r="I27">
        <v>13348</v>
      </c>
      <c r="J27">
        <v>13197</v>
      </c>
      <c r="K27">
        <v>11515</v>
      </c>
      <c r="L27">
        <v>11432</v>
      </c>
      <c r="M27">
        <v>11801</v>
      </c>
      <c r="N27">
        <v>13117</v>
      </c>
      <c r="O27">
        <v>13720</v>
      </c>
      <c r="Q27" s="259" t="str">
        <f t="shared" si="0"/>
        <v>37</v>
      </c>
    </row>
    <row r="28" spans="2:17">
      <c r="B28">
        <v>4</v>
      </c>
      <c r="C28">
        <v>0</v>
      </c>
      <c r="D28">
        <v>1799736</v>
      </c>
      <c r="E28">
        <v>1408613</v>
      </c>
      <c r="F28">
        <v>1261088</v>
      </c>
      <c r="G28">
        <v>1133401</v>
      </c>
      <c r="H28">
        <v>1123418</v>
      </c>
      <c r="I28">
        <v>935316</v>
      </c>
      <c r="J28">
        <v>787102</v>
      </c>
      <c r="K28">
        <v>656296</v>
      </c>
      <c r="L28">
        <v>709928</v>
      </c>
      <c r="M28">
        <v>604926</v>
      </c>
      <c r="N28">
        <v>564670</v>
      </c>
      <c r="O28">
        <v>599497</v>
      </c>
      <c r="Q28" s="259" t="str">
        <f t="shared" si="0"/>
        <v>40</v>
      </c>
    </row>
    <row r="29" spans="2:17">
      <c r="B29">
        <v>4</v>
      </c>
      <c r="C29">
        <v>1</v>
      </c>
      <c r="D29">
        <v>466783</v>
      </c>
      <c r="E29">
        <v>345726</v>
      </c>
      <c r="F29">
        <v>306268</v>
      </c>
      <c r="G29">
        <v>274338</v>
      </c>
      <c r="H29">
        <v>248443</v>
      </c>
      <c r="I29">
        <v>203845</v>
      </c>
      <c r="J29">
        <v>175226</v>
      </c>
      <c r="K29">
        <v>145511</v>
      </c>
      <c r="L29">
        <v>150588</v>
      </c>
      <c r="M29">
        <v>124339</v>
      </c>
      <c r="N29">
        <v>110068</v>
      </c>
      <c r="O29">
        <v>114401</v>
      </c>
      <c r="Q29" s="259" t="str">
        <f t="shared" si="0"/>
        <v>41</v>
      </c>
    </row>
    <row r="30" spans="2:17">
      <c r="B30">
        <v>4</v>
      </c>
      <c r="C30">
        <v>2</v>
      </c>
      <c r="D30">
        <v>255688</v>
      </c>
      <c r="E30">
        <v>227653</v>
      </c>
      <c r="F30">
        <v>212261</v>
      </c>
      <c r="G30">
        <v>198007</v>
      </c>
      <c r="H30">
        <v>196960</v>
      </c>
      <c r="I30">
        <v>174969</v>
      </c>
      <c r="J30">
        <v>155729</v>
      </c>
      <c r="K30">
        <v>138630</v>
      </c>
      <c r="L30">
        <v>151529</v>
      </c>
      <c r="M30">
        <v>138731</v>
      </c>
      <c r="N30">
        <v>132411</v>
      </c>
      <c r="O30">
        <v>143317</v>
      </c>
      <c r="Q30" s="259" t="str">
        <f t="shared" si="0"/>
        <v>42</v>
      </c>
    </row>
    <row r="31" spans="2:17">
      <c r="B31">
        <v>4</v>
      </c>
      <c r="C31">
        <v>3</v>
      </c>
      <c r="D31">
        <v>426328</v>
      </c>
      <c r="E31">
        <v>325453</v>
      </c>
      <c r="F31">
        <v>286032</v>
      </c>
      <c r="G31">
        <v>251190</v>
      </c>
      <c r="H31">
        <v>246329</v>
      </c>
      <c r="I31">
        <v>197024</v>
      </c>
      <c r="J31">
        <v>168002</v>
      </c>
      <c r="K31">
        <v>133515</v>
      </c>
      <c r="L31">
        <v>134174</v>
      </c>
      <c r="M31">
        <v>106486</v>
      </c>
      <c r="N31">
        <v>103862</v>
      </c>
      <c r="O31">
        <v>106829</v>
      </c>
      <c r="Q31" s="259" t="str">
        <f t="shared" si="0"/>
        <v>43</v>
      </c>
    </row>
    <row r="32" spans="2:17">
      <c r="B32">
        <v>4</v>
      </c>
      <c r="C32">
        <v>4</v>
      </c>
      <c r="D32">
        <v>163719</v>
      </c>
      <c r="E32">
        <v>129743</v>
      </c>
      <c r="F32">
        <v>118858</v>
      </c>
      <c r="G32">
        <v>109048</v>
      </c>
      <c r="H32">
        <v>121920</v>
      </c>
      <c r="I32">
        <v>101031</v>
      </c>
      <c r="J32">
        <v>83230</v>
      </c>
      <c r="K32">
        <v>68638</v>
      </c>
      <c r="L32">
        <v>78470</v>
      </c>
      <c r="M32">
        <v>73147</v>
      </c>
      <c r="N32">
        <v>65889</v>
      </c>
      <c r="O32">
        <v>72361</v>
      </c>
      <c r="Q32" s="259" t="str">
        <f t="shared" si="0"/>
        <v>44</v>
      </c>
    </row>
    <row r="33" spans="2:17">
      <c r="B33">
        <v>4</v>
      </c>
      <c r="C33">
        <v>5</v>
      </c>
      <c r="D33">
        <v>295495</v>
      </c>
      <c r="E33">
        <v>229219</v>
      </c>
      <c r="F33">
        <v>202173</v>
      </c>
      <c r="G33">
        <v>176355</v>
      </c>
      <c r="H33">
        <v>170116</v>
      </c>
      <c r="I33">
        <v>140110</v>
      </c>
      <c r="J33">
        <v>106022</v>
      </c>
      <c r="K33">
        <v>84673</v>
      </c>
      <c r="L33">
        <v>96111</v>
      </c>
      <c r="M33">
        <v>76290</v>
      </c>
      <c r="N33">
        <v>70309</v>
      </c>
      <c r="O33">
        <v>76016</v>
      </c>
      <c r="Q33" s="259" t="str">
        <f t="shared" si="0"/>
        <v>45</v>
      </c>
    </row>
    <row r="34" spans="2:17">
      <c r="B34">
        <v>4</v>
      </c>
      <c r="C34">
        <v>6</v>
      </c>
      <c r="D34">
        <v>121804</v>
      </c>
      <c r="E34">
        <v>95794</v>
      </c>
      <c r="F34">
        <v>88222</v>
      </c>
      <c r="G34">
        <v>83601</v>
      </c>
      <c r="H34">
        <v>91678</v>
      </c>
      <c r="I34">
        <v>79884</v>
      </c>
      <c r="J34">
        <v>65591</v>
      </c>
      <c r="K34">
        <v>57425</v>
      </c>
      <c r="L34">
        <v>69849</v>
      </c>
      <c r="M34">
        <v>61473</v>
      </c>
      <c r="N34">
        <v>56795</v>
      </c>
      <c r="O34">
        <v>59051</v>
      </c>
      <c r="Q34" s="259" t="str">
        <f t="shared" si="0"/>
        <v>46</v>
      </c>
    </row>
    <row r="35" spans="2:17">
      <c r="B35">
        <v>4</v>
      </c>
      <c r="C35">
        <v>7</v>
      </c>
      <c r="D35">
        <v>69919</v>
      </c>
      <c r="E35">
        <v>55025</v>
      </c>
      <c r="F35">
        <v>47274</v>
      </c>
      <c r="G35">
        <v>40861</v>
      </c>
      <c r="H35">
        <v>47972</v>
      </c>
      <c r="I35">
        <v>38453</v>
      </c>
      <c r="J35">
        <v>33302</v>
      </c>
      <c r="K35">
        <v>27904</v>
      </c>
      <c r="L35">
        <v>29207</v>
      </c>
      <c r="M35">
        <v>24460</v>
      </c>
      <c r="N35">
        <v>25336</v>
      </c>
      <c r="O35">
        <v>27522</v>
      </c>
      <c r="Q35" s="259" t="str">
        <f t="shared" si="0"/>
        <v>47</v>
      </c>
    </row>
    <row r="36" spans="2:17">
      <c r="B36">
        <v>5</v>
      </c>
      <c r="C36">
        <v>0</v>
      </c>
      <c r="D36" s="260">
        <v>2244750</v>
      </c>
      <c r="E36" s="260">
        <v>2172008</v>
      </c>
      <c r="F36" s="260">
        <v>2153381</v>
      </c>
      <c r="G36" s="260">
        <v>2137756</v>
      </c>
      <c r="H36" s="260">
        <v>2326716</v>
      </c>
      <c r="I36" s="260">
        <v>2141186</v>
      </c>
      <c r="J36" s="260">
        <v>1870284</v>
      </c>
      <c r="K36" s="260">
        <v>1818513</v>
      </c>
      <c r="L36" s="260">
        <v>1986998</v>
      </c>
      <c r="M36" s="261">
        <v>1821369</v>
      </c>
      <c r="N36" s="260">
        <v>2003127</v>
      </c>
      <c r="O36" s="260">
        <v>2267450</v>
      </c>
      <c r="P36" s="260"/>
      <c r="Q36" s="259" t="str">
        <f t="shared" si="0"/>
        <v>50</v>
      </c>
    </row>
    <row r="37" spans="2:17">
      <c r="B37">
        <v>5</v>
      </c>
      <c r="C37">
        <v>1</v>
      </c>
      <c r="D37" s="260">
        <v>388240</v>
      </c>
      <c r="E37" s="260">
        <v>362528</v>
      </c>
      <c r="F37" s="260">
        <v>370666</v>
      </c>
      <c r="G37" s="260">
        <v>355515</v>
      </c>
      <c r="H37" s="260">
        <v>338093</v>
      </c>
      <c r="I37" s="260">
        <v>312049</v>
      </c>
      <c r="J37" s="260">
        <v>264036</v>
      </c>
      <c r="K37" s="260">
        <v>252849</v>
      </c>
      <c r="L37" s="260">
        <v>262882</v>
      </c>
      <c r="M37" s="261">
        <v>250374</v>
      </c>
      <c r="N37" s="260">
        <v>250272</v>
      </c>
      <c r="O37" s="260">
        <v>237876</v>
      </c>
      <c r="P37" s="260"/>
      <c r="Q37" s="259" t="str">
        <f t="shared" si="0"/>
        <v>51</v>
      </c>
    </row>
    <row r="38" spans="2:17">
      <c r="B38">
        <v>5</v>
      </c>
      <c r="C38">
        <v>2</v>
      </c>
      <c r="D38" s="260">
        <v>171436</v>
      </c>
      <c r="E38" s="260">
        <v>149289</v>
      </c>
      <c r="F38" s="260">
        <v>155925</v>
      </c>
      <c r="G38" s="260">
        <v>156310</v>
      </c>
      <c r="H38" s="260">
        <v>146251</v>
      </c>
      <c r="I38" s="260">
        <v>128966</v>
      </c>
      <c r="J38" s="260">
        <v>113109</v>
      </c>
      <c r="K38" s="260">
        <v>111591</v>
      </c>
      <c r="L38" s="260">
        <v>105501</v>
      </c>
      <c r="M38" s="261">
        <v>100703</v>
      </c>
      <c r="N38" s="260">
        <v>131956</v>
      </c>
      <c r="O38" s="260">
        <v>94804</v>
      </c>
      <c r="P38" s="260"/>
      <c r="Q38" s="259" t="str">
        <f t="shared" si="0"/>
        <v>52</v>
      </c>
    </row>
    <row r="39" spans="2:17">
      <c r="B39">
        <v>5</v>
      </c>
      <c r="C39">
        <v>3</v>
      </c>
      <c r="D39" s="260">
        <v>451737</v>
      </c>
      <c r="E39" s="260">
        <v>429439</v>
      </c>
      <c r="F39" s="260">
        <v>420307</v>
      </c>
      <c r="G39" s="260">
        <v>409316</v>
      </c>
      <c r="H39" s="260">
        <v>421915</v>
      </c>
      <c r="I39" s="260">
        <v>377544</v>
      </c>
      <c r="J39" s="260">
        <v>347084</v>
      </c>
      <c r="K39" s="260">
        <v>322546</v>
      </c>
      <c r="L39" s="260">
        <v>340199</v>
      </c>
      <c r="M39" s="261">
        <v>276747</v>
      </c>
      <c r="N39" s="260">
        <v>323201</v>
      </c>
      <c r="O39" s="260">
        <v>418735</v>
      </c>
      <c r="P39" s="260"/>
      <c r="Q39" s="259" t="str">
        <f t="shared" si="0"/>
        <v>53</v>
      </c>
    </row>
    <row r="40" spans="2:17">
      <c r="B40">
        <v>5</v>
      </c>
      <c r="C40">
        <v>4</v>
      </c>
      <c r="D40" s="260">
        <v>153055</v>
      </c>
      <c r="E40" s="260">
        <v>141195</v>
      </c>
      <c r="F40" s="260">
        <v>144140</v>
      </c>
      <c r="G40" s="260">
        <v>146145</v>
      </c>
      <c r="H40" s="260">
        <v>139043</v>
      </c>
      <c r="I40" s="260">
        <v>131171</v>
      </c>
      <c r="J40" s="260">
        <v>112322</v>
      </c>
      <c r="K40" s="260">
        <v>106514</v>
      </c>
      <c r="L40" s="260">
        <v>107103</v>
      </c>
      <c r="M40" s="261">
        <v>103087</v>
      </c>
      <c r="N40" s="260">
        <v>108232</v>
      </c>
      <c r="O40" s="260">
        <v>132886</v>
      </c>
      <c r="P40" s="260"/>
      <c r="Q40" s="259" t="str">
        <f t="shared" si="0"/>
        <v>54</v>
      </c>
    </row>
    <row r="41" spans="2:17">
      <c r="B41">
        <v>5</v>
      </c>
      <c r="C41">
        <v>5</v>
      </c>
      <c r="D41" s="260">
        <v>578619</v>
      </c>
      <c r="E41" s="260">
        <v>613489</v>
      </c>
      <c r="F41" s="260">
        <v>566832</v>
      </c>
      <c r="G41" s="260">
        <v>557618</v>
      </c>
      <c r="H41" s="260">
        <v>660006</v>
      </c>
      <c r="I41" s="260">
        <v>585432</v>
      </c>
      <c r="J41" s="260">
        <v>441481</v>
      </c>
      <c r="K41" s="260">
        <v>437883</v>
      </c>
      <c r="L41" s="260">
        <v>510485</v>
      </c>
      <c r="M41" s="261">
        <v>456473</v>
      </c>
      <c r="N41" s="260">
        <v>506302</v>
      </c>
      <c r="O41" s="260">
        <v>658868</v>
      </c>
      <c r="P41" s="260"/>
      <c r="Q41" s="259" t="str">
        <f t="shared" si="0"/>
        <v>55</v>
      </c>
    </row>
    <row r="42" spans="2:17">
      <c r="B42">
        <v>5</v>
      </c>
      <c r="C42">
        <v>6</v>
      </c>
      <c r="D42" s="260">
        <v>446631</v>
      </c>
      <c r="E42" s="260">
        <v>437198</v>
      </c>
      <c r="F42" s="260">
        <v>458583</v>
      </c>
      <c r="G42" s="260">
        <v>477532</v>
      </c>
      <c r="H42" s="260">
        <v>581052</v>
      </c>
      <c r="I42" s="260">
        <v>569037</v>
      </c>
      <c r="J42" s="260">
        <v>566410</v>
      </c>
      <c r="K42" s="260">
        <v>561773</v>
      </c>
      <c r="L42" s="260">
        <v>641608</v>
      </c>
      <c r="M42" s="261">
        <v>614835</v>
      </c>
      <c r="N42" s="260">
        <v>664301</v>
      </c>
      <c r="O42" s="260">
        <v>707171</v>
      </c>
      <c r="P42" s="260"/>
      <c r="Q42" s="259" t="str">
        <f t="shared" si="0"/>
        <v>56</v>
      </c>
    </row>
    <row r="43" spans="2:17">
      <c r="B43">
        <v>5</v>
      </c>
      <c r="C43">
        <v>7</v>
      </c>
      <c r="D43" s="260">
        <v>55033</v>
      </c>
      <c r="E43" s="260">
        <v>38870</v>
      </c>
      <c r="F43" s="260">
        <v>36926</v>
      </c>
      <c r="G43" s="260">
        <v>35320</v>
      </c>
      <c r="H43" s="260">
        <v>40358</v>
      </c>
      <c r="I43" s="260">
        <v>36983</v>
      </c>
      <c r="J43" s="260">
        <v>25841</v>
      </c>
      <c r="K43" s="260">
        <v>25357</v>
      </c>
      <c r="L43" s="260">
        <v>19222</v>
      </c>
      <c r="M43" s="261">
        <v>19149</v>
      </c>
      <c r="N43" s="260">
        <v>18863</v>
      </c>
      <c r="O43" s="260">
        <v>17112</v>
      </c>
      <c r="P43" s="260"/>
      <c r="Q43" s="259" t="str">
        <f t="shared" si="0"/>
        <v>57</v>
      </c>
    </row>
    <row r="44" spans="2:17">
      <c r="B44">
        <v>6</v>
      </c>
      <c r="C44">
        <v>0</v>
      </c>
      <c r="D44" s="161">
        <v>871590</v>
      </c>
      <c r="E44" s="161">
        <v>826628</v>
      </c>
      <c r="F44" s="161">
        <v>789727</v>
      </c>
      <c r="G44" s="161">
        <v>791355</v>
      </c>
      <c r="H44" s="161">
        <v>787236</v>
      </c>
      <c r="I44" s="258" t="s">
        <v>201</v>
      </c>
      <c r="J44" s="161">
        <v>613209</v>
      </c>
      <c r="K44" s="161">
        <v>580164</v>
      </c>
      <c r="L44" s="161">
        <v>536127</v>
      </c>
      <c r="M44" s="161">
        <v>547119</v>
      </c>
      <c r="N44" s="161">
        <v>543745</v>
      </c>
      <c r="O44" s="161">
        <v>626820</v>
      </c>
      <c r="P44" s="161"/>
      <c r="Q44" s="259" t="str">
        <f t="shared" si="0"/>
        <v>60</v>
      </c>
    </row>
    <row r="45" spans="2:17">
      <c r="B45">
        <v>6</v>
      </c>
      <c r="C45">
        <v>1</v>
      </c>
      <c r="D45" s="161">
        <v>225517</v>
      </c>
      <c r="E45" s="161">
        <v>206876</v>
      </c>
      <c r="F45" s="161">
        <v>189320</v>
      </c>
      <c r="G45" s="161">
        <v>186069</v>
      </c>
      <c r="H45" s="161">
        <v>148305</v>
      </c>
      <c r="I45" s="258" t="s">
        <v>201</v>
      </c>
      <c r="J45" s="161">
        <v>118667</v>
      </c>
      <c r="K45" s="161">
        <v>115633</v>
      </c>
      <c r="L45" s="161">
        <v>94829</v>
      </c>
      <c r="M45" s="161">
        <v>106476</v>
      </c>
      <c r="N45" s="161">
        <v>90938</v>
      </c>
      <c r="O45" s="161">
        <v>91281</v>
      </c>
      <c r="P45" s="161"/>
      <c r="Q45" s="259" t="str">
        <f t="shared" si="0"/>
        <v>61</v>
      </c>
    </row>
    <row r="46" spans="2:17">
      <c r="B46">
        <v>6</v>
      </c>
      <c r="C46">
        <v>2</v>
      </c>
      <c r="D46" s="161">
        <v>99854</v>
      </c>
      <c r="E46" s="161">
        <v>115563</v>
      </c>
      <c r="F46" s="161">
        <v>113943</v>
      </c>
      <c r="G46" s="161">
        <v>112582</v>
      </c>
      <c r="H46" s="161">
        <v>93101</v>
      </c>
      <c r="I46" s="258" t="s">
        <v>201</v>
      </c>
      <c r="J46" s="161">
        <v>67215</v>
      </c>
      <c r="K46" s="161">
        <v>53153</v>
      </c>
      <c r="L46" s="161">
        <v>46666</v>
      </c>
      <c r="M46" s="161">
        <v>46675</v>
      </c>
      <c r="N46" s="161">
        <v>43953</v>
      </c>
      <c r="O46" s="161">
        <v>42658</v>
      </c>
      <c r="P46" s="161"/>
      <c r="Q46" s="259" t="str">
        <f t="shared" si="0"/>
        <v>62</v>
      </c>
    </row>
    <row r="47" spans="2:17">
      <c r="B47">
        <v>6</v>
      </c>
      <c r="C47">
        <v>3</v>
      </c>
      <c r="D47" s="161">
        <v>143821</v>
      </c>
      <c r="E47" s="161">
        <v>137292</v>
      </c>
      <c r="F47" s="161">
        <v>121984</v>
      </c>
      <c r="G47" s="161">
        <v>108008</v>
      </c>
      <c r="H47" s="161">
        <v>104609</v>
      </c>
      <c r="I47" s="258" t="s">
        <v>201</v>
      </c>
      <c r="J47" s="161">
        <v>82996</v>
      </c>
      <c r="K47" s="161">
        <v>76595</v>
      </c>
      <c r="L47" s="161">
        <v>61116</v>
      </c>
      <c r="M47" s="161">
        <v>57133</v>
      </c>
      <c r="N47" s="161">
        <v>56385</v>
      </c>
      <c r="O47" s="161">
        <v>55615</v>
      </c>
      <c r="P47" s="161"/>
      <c r="Q47" s="259" t="str">
        <f t="shared" si="0"/>
        <v>63</v>
      </c>
    </row>
    <row r="48" spans="2:17">
      <c r="B48">
        <v>6</v>
      </c>
      <c r="C48">
        <v>4</v>
      </c>
      <c r="D48" s="161">
        <v>112734</v>
      </c>
      <c r="E48" s="161">
        <v>95693</v>
      </c>
      <c r="F48" s="161">
        <v>84986</v>
      </c>
      <c r="G48" s="161">
        <v>88021</v>
      </c>
      <c r="H48" s="161">
        <v>92717</v>
      </c>
      <c r="I48" s="258" t="s">
        <v>201</v>
      </c>
      <c r="J48" s="161">
        <v>69918</v>
      </c>
      <c r="K48" s="161">
        <v>61928</v>
      </c>
      <c r="L48" s="161">
        <v>49580</v>
      </c>
      <c r="M48" s="161">
        <v>38008</v>
      </c>
      <c r="N48" s="161">
        <v>45571</v>
      </c>
      <c r="O48" s="161">
        <v>55897</v>
      </c>
      <c r="P48" s="161"/>
      <c r="Q48" s="259" t="str">
        <f t="shared" si="0"/>
        <v>64</v>
      </c>
    </row>
    <row r="49" spans="2:17">
      <c r="B49">
        <v>6</v>
      </c>
      <c r="C49">
        <v>5</v>
      </c>
      <c r="D49" s="161">
        <v>144692</v>
      </c>
      <c r="E49" s="161">
        <v>143313</v>
      </c>
      <c r="F49" s="161">
        <v>145815</v>
      </c>
      <c r="G49" s="161">
        <v>146604</v>
      </c>
      <c r="H49" s="161">
        <v>154509</v>
      </c>
      <c r="I49" s="258" t="s">
        <v>201</v>
      </c>
      <c r="J49" s="161">
        <v>109076</v>
      </c>
      <c r="K49" s="161">
        <v>116336</v>
      </c>
      <c r="L49" s="161">
        <v>112539</v>
      </c>
      <c r="M49" s="161">
        <v>111985</v>
      </c>
      <c r="N49" s="161">
        <v>114330</v>
      </c>
      <c r="O49" s="161">
        <v>126084</v>
      </c>
      <c r="P49" s="161"/>
      <c r="Q49" s="259" t="str">
        <f t="shared" si="0"/>
        <v>65</v>
      </c>
    </row>
    <row r="50" spans="2:17">
      <c r="B50">
        <v>6</v>
      </c>
      <c r="C50">
        <v>6</v>
      </c>
      <c r="D50" s="161">
        <v>110753</v>
      </c>
      <c r="E50" s="161">
        <v>93551</v>
      </c>
      <c r="F50" s="161">
        <v>99870</v>
      </c>
      <c r="G50" s="161">
        <v>115652</v>
      </c>
      <c r="H50" s="161">
        <v>163983</v>
      </c>
      <c r="I50" s="258" t="s">
        <v>201</v>
      </c>
      <c r="J50" s="161">
        <v>140376</v>
      </c>
      <c r="K50" s="161">
        <v>136856</v>
      </c>
      <c r="L50" s="161">
        <v>155123</v>
      </c>
      <c r="M50" s="161">
        <v>169573</v>
      </c>
      <c r="N50" s="161">
        <v>175410</v>
      </c>
      <c r="O50" s="161">
        <v>232627</v>
      </c>
      <c r="P50" s="161"/>
      <c r="Q50" s="259" t="str">
        <f t="shared" si="0"/>
        <v>66</v>
      </c>
    </row>
    <row r="51" spans="2:17">
      <c r="B51">
        <v>6</v>
      </c>
      <c r="C51">
        <v>7</v>
      </c>
      <c r="D51" s="161">
        <v>34218</v>
      </c>
      <c r="E51" s="161">
        <v>34340</v>
      </c>
      <c r="F51" s="161">
        <v>33809</v>
      </c>
      <c r="G51" s="161">
        <v>34419</v>
      </c>
      <c r="H51" s="161">
        <v>30012</v>
      </c>
      <c r="I51" s="258" t="s">
        <v>201</v>
      </c>
      <c r="J51" s="161">
        <v>24962</v>
      </c>
      <c r="K51" s="161">
        <v>19663</v>
      </c>
      <c r="L51" s="161">
        <v>16274</v>
      </c>
      <c r="M51" s="161">
        <v>17269</v>
      </c>
      <c r="N51" s="161">
        <v>17158</v>
      </c>
      <c r="O51" s="161">
        <v>22658</v>
      </c>
      <c r="P51" s="161"/>
      <c r="Q51" s="259" t="str">
        <f t="shared" si="0"/>
        <v>67</v>
      </c>
    </row>
    <row r="52" spans="2:17">
      <c r="B52">
        <v>7</v>
      </c>
      <c r="C52">
        <v>0</v>
      </c>
      <c r="D52" s="161">
        <v>343025</v>
      </c>
      <c r="E52" s="161">
        <v>294075</v>
      </c>
      <c r="F52" s="161">
        <v>317110</v>
      </c>
      <c r="G52" s="161">
        <v>364843</v>
      </c>
      <c r="H52" s="161">
        <v>872378</v>
      </c>
      <c r="I52" s="258">
        <v>1041709</v>
      </c>
      <c r="J52" s="161">
        <v>1251051</v>
      </c>
      <c r="K52" s="161">
        <v>1266034</v>
      </c>
      <c r="L52" s="161">
        <v>1315241</v>
      </c>
      <c r="M52" s="161">
        <v>1267891</v>
      </c>
      <c r="N52" s="161">
        <v>1381157</v>
      </c>
      <c r="O52" s="161">
        <v>1455897</v>
      </c>
      <c r="P52" s="161"/>
      <c r="Q52" s="259" t="str">
        <f t="shared" si="0"/>
        <v>70</v>
      </c>
    </row>
    <row r="53" spans="2:17">
      <c r="B53">
        <v>7</v>
      </c>
      <c r="C53">
        <v>1</v>
      </c>
      <c r="D53" s="161">
        <v>39897</v>
      </c>
      <c r="E53" s="161">
        <v>29386</v>
      </c>
      <c r="F53" s="161">
        <v>31401</v>
      </c>
      <c r="G53" s="161">
        <v>48310</v>
      </c>
      <c r="H53" s="161">
        <v>60529</v>
      </c>
      <c r="I53" s="258">
        <v>88819</v>
      </c>
      <c r="J53" s="161">
        <v>92071</v>
      </c>
      <c r="K53" s="161">
        <v>93390</v>
      </c>
      <c r="L53" s="161">
        <v>82563</v>
      </c>
      <c r="M53" s="161">
        <v>86289</v>
      </c>
      <c r="N53" s="161">
        <v>77226</v>
      </c>
      <c r="O53" s="161">
        <v>90707</v>
      </c>
      <c r="P53" s="161"/>
      <c r="Q53" s="259" t="str">
        <f t="shared" si="0"/>
        <v>71</v>
      </c>
    </row>
    <row r="54" spans="2:17">
      <c r="B54">
        <v>7</v>
      </c>
      <c r="C54">
        <v>2</v>
      </c>
      <c r="D54" s="161">
        <v>24813</v>
      </c>
      <c r="E54" s="161">
        <v>23331</v>
      </c>
      <c r="F54" s="161">
        <v>26404</v>
      </c>
      <c r="G54" s="161">
        <v>20137</v>
      </c>
      <c r="H54" s="161">
        <v>48793</v>
      </c>
      <c r="I54" s="258">
        <v>71609</v>
      </c>
      <c r="J54" s="161">
        <v>99636</v>
      </c>
      <c r="K54" s="161">
        <v>119069</v>
      </c>
      <c r="L54" s="161">
        <v>78774</v>
      </c>
      <c r="M54" s="161">
        <v>75875</v>
      </c>
      <c r="N54" s="161">
        <v>116855</v>
      </c>
      <c r="O54" s="161">
        <v>84367</v>
      </c>
      <c r="P54" s="161"/>
      <c r="Q54" s="259" t="str">
        <f t="shared" si="0"/>
        <v>72</v>
      </c>
    </row>
    <row r="55" spans="2:17">
      <c r="B55">
        <v>7</v>
      </c>
      <c r="C55">
        <v>3</v>
      </c>
      <c r="D55" s="161">
        <v>5652</v>
      </c>
      <c r="E55" s="161">
        <v>5378</v>
      </c>
      <c r="F55" s="161">
        <v>3245</v>
      </c>
      <c r="G55" s="161">
        <v>3717</v>
      </c>
      <c r="H55" s="161">
        <v>8266</v>
      </c>
      <c r="I55" s="258">
        <v>7891</v>
      </c>
      <c r="J55" s="161">
        <v>8941</v>
      </c>
      <c r="K55" s="161">
        <v>8139</v>
      </c>
      <c r="L55" s="161">
        <v>6355</v>
      </c>
      <c r="M55" s="161">
        <v>7277</v>
      </c>
      <c r="N55" s="161">
        <v>8878</v>
      </c>
      <c r="O55" s="161">
        <v>13731</v>
      </c>
      <c r="P55" s="161"/>
      <c r="Q55" s="259" t="str">
        <f t="shared" si="0"/>
        <v>73</v>
      </c>
    </row>
    <row r="56" spans="2:17">
      <c r="B56">
        <v>7</v>
      </c>
      <c r="C56">
        <v>4</v>
      </c>
      <c r="D56" s="161">
        <v>76852</v>
      </c>
      <c r="E56" s="161">
        <v>68511</v>
      </c>
      <c r="F56" s="161">
        <v>61689</v>
      </c>
      <c r="G56" s="161">
        <v>79083</v>
      </c>
      <c r="H56" s="161">
        <v>130180</v>
      </c>
      <c r="I56" s="258">
        <v>147971</v>
      </c>
      <c r="J56" s="161">
        <v>151786</v>
      </c>
      <c r="K56" s="161">
        <v>137056</v>
      </c>
      <c r="L56" s="161">
        <v>122438</v>
      </c>
      <c r="M56" s="161">
        <v>116156</v>
      </c>
      <c r="N56" s="161">
        <v>166717</v>
      </c>
      <c r="O56" s="161">
        <v>152929</v>
      </c>
      <c r="P56" s="161"/>
      <c r="Q56" s="259" t="str">
        <f t="shared" si="0"/>
        <v>74</v>
      </c>
    </row>
    <row r="57" spans="2:17">
      <c r="B57">
        <v>7</v>
      </c>
      <c r="C57">
        <v>5</v>
      </c>
      <c r="D57" s="161">
        <v>16894</v>
      </c>
      <c r="E57" s="161">
        <v>4284</v>
      </c>
      <c r="F57" s="161">
        <v>11790</v>
      </c>
      <c r="G57" s="161">
        <v>42451</v>
      </c>
      <c r="H57" s="161">
        <v>29986</v>
      </c>
      <c r="I57" s="258">
        <v>35131</v>
      </c>
      <c r="J57" s="161">
        <v>78535</v>
      </c>
      <c r="K57" s="161">
        <v>82488</v>
      </c>
      <c r="L57" s="161">
        <v>67575</v>
      </c>
      <c r="M57" s="161">
        <v>63409</v>
      </c>
      <c r="N57" s="161">
        <v>71493</v>
      </c>
      <c r="O57" s="161">
        <v>98242</v>
      </c>
      <c r="P57" s="161"/>
      <c r="Q57" s="259" t="str">
        <f t="shared" si="0"/>
        <v>75</v>
      </c>
    </row>
    <row r="58" spans="2:17">
      <c r="B58">
        <v>7</v>
      </c>
      <c r="C58">
        <v>6</v>
      </c>
      <c r="D58" s="161">
        <v>172627</v>
      </c>
      <c r="E58" s="161">
        <v>158962</v>
      </c>
      <c r="F58" s="161">
        <v>180434</v>
      </c>
      <c r="G58" s="161">
        <v>166020</v>
      </c>
      <c r="H58" s="161">
        <v>585295</v>
      </c>
      <c r="I58" s="258">
        <v>671152</v>
      </c>
      <c r="J58" s="161">
        <v>803032</v>
      </c>
      <c r="K58" s="161">
        <v>807809</v>
      </c>
      <c r="L58" s="161">
        <v>939771</v>
      </c>
      <c r="M58" s="161">
        <v>901521</v>
      </c>
      <c r="N58" s="161">
        <v>921643</v>
      </c>
      <c r="O58" s="161">
        <v>995047</v>
      </c>
      <c r="P58" s="161"/>
      <c r="Q58" s="259" t="str">
        <f t="shared" si="0"/>
        <v>76</v>
      </c>
    </row>
    <row r="59" spans="2:17">
      <c r="B59">
        <v>7</v>
      </c>
      <c r="C59">
        <v>7</v>
      </c>
      <c r="D59" s="161">
        <v>6288</v>
      </c>
      <c r="E59" s="161">
        <v>4223</v>
      </c>
      <c r="F59" s="161">
        <v>2147</v>
      </c>
      <c r="G59" s="161">
        <v>5123</v>
      </c>
      <c r="H59" s="161">
        <v>9328</v>
      </c>
      <c r="I59" s="258">
        <v>19137</v>
      </c>
      <c r="J59" s="161">
        <v>17050</v>
      </c>
      <c r="K59" s="161">
        <v>18081</v>
      </c>
      <c r="L59" s="161">
        <v>17766</v>
      </c>
      <c r="M59" s="161">
        <v>17364</v>
      </c>
      <c r="N59" s="161">
        <v>18344</v>
      </c>
      <c r="O59" s="161">
        <v>20871</v>
      </c>
      <c r="P59" s="161"/>
      <c r="Q59" s="259" t="str">
        <f t="shared" si="0"/>
        <v>77</v>
      </c>
    </row>
    <row r="60" spans="2:17">
      <c r="B60">
        <v>8</v>
      </c>
      <c r="C60">
        <v>0</v>
      </c>
      <c r="D60" s="161">
        <v>2706251</v>
      </c>
      <c r="E60" s="161">
        <v>2605408</v>
      </c>
      <c r="F60" s="161">
        <v>2674149</v>
      </c>
      <c r="G60" s="161">
        <v>2476349</v>
      </c>
      <c r="H60" s="161">
        <v>2301116</v>
      </c>
      <c r="I60" s="258">
        <v>2018352</v>
      </c>
      <c r="J60" s="161">
        <v>1927642</v>
      </c>
      <c r="K60" s="161">
        <v>1765941</v>
      </c>
      <c r="L60" s="161">
        <v>1885599</v>
      </c>
      <c r="M60" s="161">
        <v>1916818</v>
      </c>
      <c r="N60" s="161">
        <v>1880105</v>
      </c>
      <c r="O60" s="161">
        <v>2158443</v>
      </c>
      <c r="P60" s="161"/>
      <c r="Q60" s="259" t="str">
        <f t="shared" si="0"/>
        <v>80</v>
      </c>
    </row>
    <row r="61" spans="2:17">
      <c r="B61">
        <v>8</v>
      </c>
      <c r="C61">
        <v>1</v>
      </c>
      <c r="D61" s="161">
        <v>249232</v>
      </c>
      <c r="E61" s="161">
        <v>225709</v>
      </c>
      <c r="F61" s="161">
        <v>207003</v>
      </c>
      <c r="G61" s="161">
        <v>194404</v>
      </c>
      <c r="H61" s="161">
        <v>154687</v>
      </c>
      <c r="I61" s="258">
        <v>144225</v>
      </c>
      <c r="J61" s="161">
        <v>139341</v>
      </c>
      <c r="K61" s="161">
        <v>126069</v>
      </c>
      <c r="L61" s="161">
        <v>124740</v>
      </c>
      <c r="M61" s="161">
        <v>125023</v>
      </c>
      <c r="N61" s="161">
        <v>117440</v>
      </c>
      <c r="O61" s="161">
        <v>116746</v>
      </c>
      <c r="P61" s="161"/>
      <c r="Q61" s="259" t="str">
        <f t="shared" si="0"/>
        <v>81</v>
      </c>
    </row>
    <row r="62" spans="2:17">
      <c r="B62">
        <v>8</v>
      </c>
      <c r="C62">
        <v>2</v>
      </c>
      <c r="D62" s="161">
        <v>402574</v>
      </c>
      <c r="E62" s="161">
        <v>402131</v>
      </c>
      <c r="F62" s="161">
        <v>398475</v>
      </c>
      <c r="G62" s="161">
        <v>381224</v>
      </c>
      <c r="H62" s="161">
        <v>358926</v>
      </c>
      <c r="I62" s="258">
        <v>345617</v>
      </c>
      <c r="J62" s="161">
        <v>324562</v>
      </c>
      <c r="K62" s="161">
        <v>307987</v>
      </c>
      <c r="L62" s="161">
        <v>313514</v>
      </c>
      <c r="M62" s="161">
        <v>312790</v>
      </c>
      <c r="N62" s="161">
        <v>302933</v>
      </c>
      <c r="O62" s="161">
        <v>327409</v>
      </c>
      <c r="P62" s="161"/>
      <c r="Q62" s="259" t="str">
        <f t="shared" si="0"/>
        <v>82</v>
      </c>
    </row>
    <row r="63" spans="2:17">
      <c r="B63">
        <v>8</v>
      </c>
      <c r="C63">
        <v>3</v>
      </c>
      <c r="D63" s="161">
        <v>221597</v>
      </c>
      <c r="E63" s="161">
        <v>210342</v>
      </c>
      <c r="F63" s="161">
        <v>198944</v>
      </c>
      <c r="G63" s="161">
        <v>173085</v>
      </c>
      <c r="H63" s="161">
        <v>158639</v>
      </c>
      <c r="I63" s="258">
        <v>144910</v>
      </c>
      <c r="J63" s="161">
        <v>138047</v>
      </c>
      <c r="K63" s="161">
        <v>122083</v>
      </c>
      <c r="L63" s="161">
        <v>113294</v>
      </c>
      <c r="M63" s="161">
        <v>102446</v>
      </c>
      <c r="N63" s="161">
        <v>105933</v>
      </c>
      <c r="O63" s="161">
        <v>106511</v>
      </c>
      <c r="P63" s="161"/>
      <c r="Q63" s="259" t="str">
        <f t="shared" si="0"/>
        <v>83</v>
      </c>
    </row>
    <row r="64" spans="2:17">
      <c r="B64">
        <v>8</v>
      </c>
      <c r="C64">
        <v>4</v>
      </c>
      <c r="D64" s="161">
        <v>298152</v>
      </c>
      <c r="E64" s="161">
        <v>291024</v>
      </c>
      <c r="F64" s="161">
        <v>310846</v>
      </c>
      <c r="G64" s="161">
        <v>285679</v>
      </c>
      <c r="H64" s="161">
        <v>258053</v>
      </c>
      <c r="I64" s="258">
        <v>220992</v>
      </c>
      <c r="J64" s="161">
        <v>214132</v>
      </c>
      <c r="K64" s="161">
        <v>192061</v>
      </c>
      <c r="L64" s="161">
        <v>195598</v>
      </c>
      <c r="M64" s="161">
        <v>204267</v>
      </c>
      <c r="N64" s="161">
        <v>170963</v>
      </c>
      <c r="O64" s="161">
        <v>219885</v>
      </c>
      <c r="P64" s="161"/>
      <c r="Q64" s="259" t="str">
        <f t="shared" si="0"/>
        <v>84</v>
      </c>
    </row>
    <row r="65" spans="2:18">
      <c r="B65">
        <v>8</v>
      </c>
      <c r="C65">
        <v>5</v>
      </c>
      <c r="D65" s="161">
        <v>408521</v>
      </c>
      <c r="E65" s="161">
        <v>460522</v>
      </c>
      <c r="F65" s="161">
        <v>435214</v>
      </c>
      <c r="G65" s="161">
        <v>407201</v>
      </c>
      <c r="H65" s="161">
        <v>384047</v>
      </c>
      <c r="I65" s="258">
        <v>314721</v>
      </c>
      <c r="J65" s="161">
        <v>299917</v>
      </c>
      <c r="K65" s="161">
        <v>241068</v>
      </c>
      <c r="L65" s="161">
        <v>291251</v>
      </c>
      <c r="M65" s="161">
        <v>278527</v>
      </c>
      <c r="N65" s="161">
        <v>278071</v>
      </c>
      <c r="O65" s="161">
        <v>282660</v>
      </c>
      <c r="P65" s="161"/>
      <c r="Q65" s="259" t="str">
        <f t="shared" si="0"/>
        <v>85</v>
      </c>
    </row>
    <row r="66" spans="2:18">
      <c r="B66">
        <v>8</v>
      </c>
      <c r="C66">
        <v>6</v>
      </c>
      <c r="D66" s="161">
        <v>1023623</v>
      </c>
      <c r="E66" s="161">
        <v>921206</v>
      </c>
      <c r="F66" s="161">
        <v>1033153</v>
      </c>
      <c r="G66" s="161">
        <v>951285</v>
      </c>
      <c r="H66" s="161">
        <v>909420</v>
      </c>
      <c r="I66" s="258">
        <v>777905</v>
      </c>
      <c r="J66" s="161">
        <v>745666</v>
      </c>
      <c r="K66" s="161">
        <v>715057</v>
      </c>
      <c r="L66" s="161">
        <v>791016</v>
      </c>
      <c r="M66" s="161">
        <v>832112</v>
      </c>
      <c r="N66" s="161">
        <v>842562</v>
      </c>
      <c r="O66" s="161">
        <v>1031530</v>
      </c>
      <c r="P66" s="161"/>
      <c r="Q66" s="259" t="str">
        <f t="shared" si="0"/>
        <v>86</v>
      </c>
    </row>
    <row r="67" spans="2:18">
      <c r="B67">
        <v>8</v>
      </c>
      <c r="C67">
        <v>7</v>
      </c>
      <c r="D67" s="161">
        <v>102553</v>
      </c>
      <c r="E67" s="161">
        <v>94474</v>
      </c>
      <c r="F67" s="161">
        <v>90514</v>
      </c>
      <c r="G67" s="161">
        <v>83472</v>
      </c>
      <c r="H67" s="161">
        <v>77345</v>
      </c>
      <c r="I67" s="258">
        <v>69981</v>
      </c>
      <c r="J67" s="161">
        <v>65977</v>
      </c>
      <c r="K67" s="161">
        <v>61618</v>
      </c>
      <c r="L67" s="161">
        <v>56185</v>
      </c>
      <c r="M67" s="161">
        <v>61652</v>
      </c>
      <c r="N67" s="161">
        <v>62203</v>
      </c>
      <c r="O67" s="161">
        <v>73705</v>
      </c>
      <c r="P67" s="161"/>
      <c r="Q67" s="259" t="str">
        <f t="shared" si="0"/>
        <v>87</v>
      </c>
    </row>
    <row r="69" spans="2:18">
      <c r="C69" t="str">
        <f>+INDEX($C$72:$C$135,D69)</f>
        <v>SAU de explorações  &lt;5 ha</v>
      </c>
      <c r="D69">
        <v>10</v>
      </c>
      <c r="E69" t="str">
        <f>+INDEX(B72:B135,D69)</f>
        <v>ha</v>
      </c>
      <c r="F69" t="str">
        <f>+INDEX(B72:B135,H69)</f>
        <v>ha</v>
      </c>
      <c r="G69" t="str">
        <f>+INDEX($C$72:$C$135,H69)</f>
        <v>SAU de explorações &gt; 50 ha</v>
      </c>
      <c r="H69">
        <v>12</v>
      </c>
      <c r="I69" t="str">
        <f>+INDEX(S14:S15,J69)</f>
        <v>Valor Absoluto</v>
      </c>
      <c r="J69">
        <v>1</v>
      </c>
      <c r="M69" t="str">
        <f>+INDEX($Q$72:$Q$135,D69)</f>
        <v>A área de</v>
      </c>
      <c r="Q69" t="str">
        <f>+INDEX($Q$72:$Q$135,H69)</f>
        <v>A área de</v>
      </c>
    </row>
    <row r="71" spans="2:18">
      <c r="D71" s="262">
        <v>1989</v>
      </c>
      <c r="E71" s="262">
        <v>1993</v>
      </c>
      <c r="F71" s="262">
        <v>1995</v>
      </c>
      <c r="G71" s="262">
        <v>1997</v>
      </c>
      <c r="H71" s="262">
        <v>1999</v>
      </c>
      <c r="I71" s="262">
        <v>2003</v>
      </c>
      <c r="J71" s="262">
        <v>2005</v>
      </c>
      <c r="K71" s="262">
        <v>2007</v>
      </c>
      <c r="L71" s="262">
        <v>2009</v>
      </c>
      <c r="M71" s="262">
        <v>2013</v>
      </c>
      <c r="N71" s="262">
        <v>2016</v>
      </c>
      <c r="O71" s="262">
        <v>2019</v>
      </c>
      <c r="P71" s="262"/>
    </row>
    <row r="72" spans="2:18">
      <c r="B72" s="1" t="s">
        <v>58</v>
      </c>
      <c r="C72" s="1" t="s">
        <v>12</v>
      </c>
      <c r="D72">
        <v>550879</v>
      </c>
      <c r="E72">
        <v>446146</v>
      </c>
      <c r="F72">
        <v>412064</v>
      </c>
      <c r="G72">
        <v>381793</v>
      </c>
      <c r="H72">
        <v>382163</v>
      </c>
      <c r="I72">
        <v>330656</v>
      </c>
      <c r="J72">
        <v>297046</v>
      </c>
      <c r="K72">
        <v>251547</v>
      </c>
      <c r="L72">
        <v>278114</v>
      </c>
      <c r="M72">
        <v>240527</v>
      </c>
      <c r="N72">
        <v>235774</v>
      </c>
      <c r="O72">
        <v>266039</v>
      </c>
      <c r="Q72" t="s">
        <v>59</v>
      </c>
      <c r="R72" s="32" t="s">
        <v>86</v>
      </c>
    </row>
    <row r="73" spans="2:18">
      <c r="B73" s="1" t="s">
        <v>58</v>
      </c>
      <c r="C73" s="1" t="s">
        <v>18</v>
      </c>
      <c r="D73">
        <v>446184</v>
      </c>
      <c r="E73">
        <v>343780</v>
      </c>
      <c r="F73">
        <v>311525</v>
      </c>
      <c r="G73">
        <v>286550</v>
      </c>
      <c r="H73">
        <v>296010</v>
      </c>
      <c r="I73">
        <v>249826</v>
      </c>
      <c r="J73">
        <v>218948</v>
      </c>
      <c r="K73">
        <v>179656</v>
      </c>
      <c r="L73">
        <v>207062</v>
      </c>
      <c r="M73">
        <v>170929</v>
      </c>
      <c r="N73">
        <v>165331</v>
      </c>
      <c r="O73">
        <v>189254</v>
      </c>
      <c r="Q73" t="s">
        <v>59</v>
      </c>
      <c r="R73" s="32" t="s">
        <v>86</v>
      </c>
    </row>
    <row r="74" spans="2:18">
      <c r="B74" s="1" t="s">
        <v>58</v>
      </c>
      <c r="C74" s="1" t="s">
        <v>19</v>
      </c>
      <c r="D74">
        <v>91424</v>
      </c>
      <c r="E74">
        <v>91810</v>
      </c>
      <c r="F74">
        <v>89783</v>
      </c>
      <c r="G74">
        <v>84931</v>
      </c>
      <c r="H74">
        <v>73258</v>
      </c>
      <c r="I74">
        <v>69253</v>
      </c>
      <c r="J74">
        <v>66865</v>
      </c>
      <c r="K74">
        <v>61534</v>
      </c>
      <c r="L74">
        <v>59667</v>
      </c>
      <c r="M74">
        <v>58536</v>
      </c>
      <c r="N74">
        <v>58861</v>
      </c>
      <c r="O74">
        <v>60776</v>
      </c>
      <c r="Q74" t="s">
        <v>59</v>
      </c>
      <c r="R74" s="32" t="s">
        <v>86</v>
      </c>
    </row>
    <row r="75" spans="2:18">
      <c r="B75" s="1" t="s">
        <v>58</v>
      </c>
      <c r="C75" s="1" t="s">
        <v>20</v>
      </c>
      <c r="D75">
        <v>9050</v>
      </c>
      <c r="E75">
        <v>9287</v>
      </c>
      <c r="F75">
        <v>9601</v>
      </c>
      <c r="G75">
        <v>9340</v>
      </c>
      <c r="H75">
        <v>9612</v>
      </c>
      <c r="I75">
        <v>9393</v>
      </c>
      <c r="J75">
        <v>9971</v>
      </c>
      <c r="K75">
        <v>9485</v>
      </c>
      <c r="L75">
        <v>10047</v>
      </c>
      <c r="M75">
        <v>10249</v>
      </c>
      <c r="N75">
        <v>10395</v>
      </c>
      <c r="O75">
        <v>12084</v>
      </c>
      <c r="Q75" t="s">
        <v>59</v>
      </c>
      <c r="R75" s="32" t="s">
        <v>86</v>
      </c>
    </row>
    <row r="76" spans="2:18">
      <c r="B76" t="s">
        <v>84</v>
      </c>
      <c r="C76" t="s">
        <v>71</v>
      </c>
      <c r="D76">
        <v>5157213</v>
      </c>
      <c r="E76">
        <v>4999731</v>
      </c>
      <c r="F76">
        <v>4929405</v>
      </c>
      <c r="G76">
        <v>4800054</v>
      </c>
      <c r="H76">
        <v>5039569</v>
      </c>
      <c r="I76">
        <v>4719438</v>
      </c>
      <c r="J76">
        <v>4632024</v>
      </c>
      <c r="K76">
        <v>4272503</v>
      </c>
      <c r="L76">
        <v>4571531</v>
      </c>
      <c r="M76">
        <v>4492242</v>
      </c>
      <c r="N76">
        <v>4515890</v>
      </c>
      <c r="O76">
        <v>4987658</v>
      </c>
      <c r="Q76" s="1" t="s">
        <v>61</v>
      </c>
      <c r="R76" s="32" t="s">
        <v>87</v>
      </c>
    </row>
    <row r="77" spans="2:18">
      <c r="B77" t="s">
        <v>84</v>
      </c>
      <c r="C77" t="s">
        <v>9</v>
      </c>
      <c r="D77">
        <v>3879579</v>
      </c>
      <c r="E77">
        <v>3821319</v>
      </c>
      <c r="F77">
        <v>3800379</v>
      </c>
      <c r="G77">
        <v>3700161</v>
      </c>
      <c r="H77">
        <v>3736140</v>
      </c>
      <c r="I77">
        <v>3578034</v>
      </c>
      <c r="J77">
        <v>3552347</v>
      </c>
      <c r="K77">
        <v>3357019</v>
      </c>
      <c r="L77">
        <v>3542305</v>
      </c>
      <c r="M77">
        <v>3517740</v>
      </c>
      <c r="N77">
        <v>3513006</v>
      </c>
      <c r="O77">
        <v>3838708</v>
      </c>
      <c r="Q77" s="1" t="s">
        <v>61</v>
      </c>
      <c r="R77" s="32" t="s">
        <v>88</v>
      </c>
    </row>
    <row r="78" spans="2:18">
      <c r="B78" t="s">
        <v>84</v>
      </c>
      <c r="C78" s="1" t="s">
        <v>21</v>
      </c>
      <c r="D78">
        <v>965676</v>
      </c>
      <c r="E78">
        <v>867336</v>
      </c>
      <c r="F78">
        <v>803967</v>
      </c>
      <c r="G78">
        <v>801053</v>
      </c>
      <c r="H78">
        <v>997497</v>
      </c>
      <c r="I78">
        <v>878078</v>
      </c>
      <c r="J78">
        <v>838801</v>
      </c>
      <c r="K78">
        <v>707750</v>
      </c>
      <c r="L78">
        <v>837431</v>
      </c>
      <c r="M78">
        <v>800482</v>
      </c>
      <c r="N78">
        <v>822722</v>
      </c>
      <c r="O78">
        <v>960040</v>
      </c>
      <c r="Q78" s="1" t="s">
        <v>61</v>
      </c>
      <c r="R78" s="32" t="s">
        <v>90</v>
      </c>
    </row>
    <row r="79" spans="2:18">
      <c r="B79" t="s">
        <v>84</v>
      </c>
      <c r="C79" t="s">
        <v>10</v>
      </c>
      <c r="D79">
        <v>243534</v>
      </c>
      <c r="E79">
        <v>215329</v>
      </c>
      <c r="F79">
        <v>218610</v>
      </c>
      <c r="G79">
        <v>208216</v>
      </c>
      <c r="H79">
        <v>201084</v>
      </c>
      <c r="I79">
        <v>180743</v>
      </c>
      <c r="J79">
        <v>158346</v>
      </c>
      <c r="K79">
        <v>134587</v>
      </c>
      <c r="L79">
        <v>125283</v>
      </c>
      <c r="M79">
        <v>99394</v>
      </c>
      <c r="N79">
        <v>96491</v>
      </c>
      <c r="O79">
        <v>90171</v>
      </c>
      <c r="Q79" s="1" t="s">
        <v>61</v>
      </c>
      <c r="R79" s="32" t="s">
        <v>89</v>
      </c>
    </row>
    <row r="80" spans="2:18">
      <c r="B80" t="s">
        <v>84</v>
      </c>
      <c r="C80" t="s">
        <v>11</v>
      </c>
      <c r="D80">
        <v>68425</v>
      </c>
      <c r="E80">
        <v>95747</v>
      </c>
      <c r="F80">
        <v>106448</v>
      </c>
      <c r="G80">
        <v>90624</v>
      </c>
      <c r="H80">
        <v>104848</v>
      </c>
      <c r="I80">
        <v>82584</v>
      </c>
      <c r="J80">
        <v>82531</v>
      </c>
      <c r="K80">
        <v>73146</v>
      </c>
      <c r="L80">
        <v>66512</v>
      </c>
      <c r="M80">
        <v>74626</v>
      </c>
      <c r="N80">
        <v>83671</v>
      </c>
      <c r="O80">
        <v>98739</v>
      </c>
      <c r="Q80" s="1" t="s">
        <v>61</v>
      </c>
      <c r="R80" s="32" t="s">
        <v>91</v>
      </c>
    </row>
    <row r="81" spans="2:18">
      <c r="B81" t="s">
        <v>84</v>
      </c>
      <c r="C81" s="1" t="s">
        <v>22</v>
      </c>
      <c r="D81">
        <v>731458</v>
      </c>
      <c r="E81">
        <v>625118</v>
      </c>
      <c r="F81">
        <v>574760</v>
      </c>
      <c r="G81">
        <v>527529</v>
      </c>
      <c r="H81">
        <v>513791</v>
      </c>
      <c r="I81">
        <v>463738</v>
      </c>
      <c r="J81">
        <v>401651</v>
      </c>
      <c r="K81">
        <v>335945</v>
      </c>
      <c r="L81">
        <v>382341</v>
      </c>
      <c r="M81">
        <v>325926</v>
      </c>
      <c r="N81">
        <v>318159</v>
      </c>
      <c r="O81">
        <v>353291</v>
      </c>
      <c r="Q81" s="1" t="s">
        <v>61</v>
      </c>
      <c r="R81" s="32" t="s">
        <v>88</v>
      </c>
    </row>
    <row r="82" spans="2:18">
      <c r="B82" t="s">
        <v>84</v>
      </c>
      <c r="C82" s="1" t="s">
        <v>23</v>
      </c>
      <c r="D82">
        <v>1090803</v>
      </c>
      <c r="E82">
        <v>1133878</v>
      </c>
      <c r="F82">
        <v>1126281</v>
      </c>
      <c r="G82">
        <v>1070249</v>
      </c>
      <c r="H82">
        <v>928258</v>
      </c>
      <c r="I82">
        <v>891107</v>
      </c>
      <c r="J82">
        <v>860460</v>
      </c>
      <c r="K82">
        <v>805855</v>
      </c>
      <c r="L82">
        <v>777505</v>
      </c>
      <c r="M82">
        <v>797420</v>
      </c>
      <c r="N82">
        <v>798835</v>
      </c>
      <c r="O82">
        <v>823120</v>
      </c>
      <c r="Q82" s="1" t="s">
        <v>61</v>
      </c>
      <c r="R82" s="32" t="s">
        <v>88</v>
      </c>
    </row>
    <row r="83" spans="2:18">
      <c r="B83" t="s">
        <v>84</v>
      </c>
      <c r="C83" s="1" t="s">
        <v>24</v>
      </c>
      <c r="D83">
        <v>2057316</v>
      </c>
      <c r="E83">
        <v>2062323</v>
      </c>
      <c r="F83">
        <v>2099337</v>
      </c>
      <c r="G83">
        <v>2102382</v>
      </c>
      <c r="H83">
        <v>2294091</v>
      </c>
      <c r="I83">
        <v>2223188</v>
      </c>
      <c r="J83">
        <v>2290236</v>
      </c>
      <c r="K83">
        <v>2215219</v>
      </c>
      <c r="L83">
        <v>2382459</v>
      </c>
      <c r="M83">
        <v>2394395</v>
      </c>
      <c r="N83">
        <v>2396012</v>
      </c>
      <c r="O83">
        <v>2662297</v>
      </c>
      <c r="Q83" s="1" t="s">
        <v>61</v>
      </c>
      <c r="R83" s="32" t="s">
        <v>88</v>
      </c>
    </row>
    <row r="84" spans="2:18">
      <c r="B84" t="s">
        <v>84</v>
      </c>
      <c r="C84" t="s">
        <v>64</v>
      </c>
      <c r="D84">
        <v>2330327</v>
      </c>
      <c r="E84">
        <v>2258395</v>
      </c>
      <c r="F84">
        <v>2111584</v>
      </c>
      <c r="G84">
        <v>2082578</v>
      </c>
      <c r="H84">
        <v>1725887</v>
      </c>
      <c r="I84">
        <v>1513900</v>
      </c>
      <c r="J84">
        <v>1228939</v>
      </c>
      <c r="K84">
        <v>1066583</v>
      </c>
      <c r="L84">
        <v>1158805</v>
      </c>
      <c r="M84">
        <v>1081311</v>
      </c>
      <c r="N84">
        <v>1019186</v>
      </c>
      <c r="O84">
        <v>1007264</v>
      </c>
      <c r="Q84" s="1" t="s">
        <v>61</v>
      </c>
      <c r="R84" s="32" t="s">
        <v>92</v>
      </c>
    </row>
    <row r="85" spans="2:18">
      <c r="B85" t="s">
        <v>84</v>
      </c>
      <c r="C85" t="s">
        <v>65</v>
      </c>
      <c r="D85">
        <v>31765</v>
      </c>
      <c r="E85">
        <v>29826</v>
      </c>
      <c r="F85">
        <v>27176</v>
      </c>
      <c r="G85">
        <v>25574</v>
      </c>
      <c r="H85">
        <v>20965</v>
      </c>
      <c r="I85">
        <v>19274</v>
      </c>
      <c r="J85">
        <v>20712</v>
      </c>
      <c r="K85">
        <v>17830</v>
      </c>
      <c r="L85">
        <v>18991</v>
      </c>
      <c r="M85">
        <v>14473</v>
      </c>
      <c r="N85">
        <v>15690</v>
      </c>
      <c r="O85">
        <v>15719</v>
      </c>
      <c r="Q85" s="1" t="s">
        <v>61</v>
      </c>
      <c r="R85" s="32" t="s">
        <v>93</v>
      </c>
    </row>
    <row r="86" spans="2:18">
      <c r="B86" t="s">
        <v>84</v>
      </c>
      <c r="C86" t="s">
        <v>66</v>
      </c>
      <c r="D86">
        <v>780966</v>
      </c>
      <c r="E86">
        <v>748594</v>
      </c>
      <c r="F86">
        <v>739153</v>
      </c>
      <c r="G86">
        <v>700068</v>
      </c>
      <c r="H86">
        <v>705232</v>
      </c>
      <c r="I86">
        <v>676598</v>
      </c>
      <c r="J86">
        <v>643520</v>
      </c>
      <c r="K86">
        <v>592393</v>
      </c>
      <c r="L86">
        <v>686221</v>
      </c>
      <c r="M86">
        <v>704302</v>
      </c>
      <c r="N86">
        <v>700353</v>
      </c>
      <c r="O86">
        <v>855767</v>
      </c>
      <c r="Q86" s="1" t="s">
        <v>61</v>
      </c>
      <c r="R86" s="32" t="s">
        <v>94</v>
      </c>
    </row>
    <row r="87" spans="2:18">
      <c r="B87" t="s">
        <v>84</v>
      </c>
      <c r="C87" t="s">
        <v>67</v>
      </c>
      <c r="D87">
        <v>736521</v>
      </c>
      <c r="E87">
        <v>784504</v>
      </c>
      <c r="F87">
        <v>922465</v>
      </c>
      <c r="G87">
        <v>891940</v>
      </c>
      <c r="H87">
        <v>1284056</v>
      </c>
      <c r="I87">
        <v>1368262</v>
      </c>
      <c r="J87">
        <v>1659175</v>
      </c>
      <c r="K87">
        <v>1680214</v>
      </c>
      <c r="L87">
        <v>1678288</v>
      </c>
      <c r="M87">
        <v>1717653</v>
      </c>
      <c r="N87">
        <v>1777776</v>
      </c>
      <c r="O87">
        <v>1959958</v>
      </c>
      <c r="Q87" s="1" t="s">
        <v>61</v>
      </c>
      <c r="R87" s="33" t="s">
        <v>95</v>
      </c>
    </row>
    <row r="88" spans="2:18">
      <c r="B88" t="s">
        <v>84</v>
      </c>
      <c r="C88" t="s">
        <v>227</v>
      </c>
      <c r="D88">
        <v>350343</v>
      </c>
      <c r="E88">
        <v>300950</v>
      </c>
      <c r="F88">
        <v>323422</v>
      </c>
      <c r="G88">
        <v>373744</v>
      </c>
      <c r="H88">
        <v>879592</v>
      </c>
      <c r="I88">
        <v>1048207</v>
      </c>
      <c r="J88">
        <v>1253239</v>
      </c>
      <c r="K88">
        <v>1274245</v>
      </c>
      <c r="L88">
        <v>1331198</v>
      </c>
      <c r="M88">
        <v>1280628</v>
      </c>
      <c r="N88">
        <v>1391293</v>
      </c>
      <c r="O88">
        <v>1455897</v>
      </c>
      <c r="Q88" s="1" t="s">
        <v>61</v>
      </c>
      <c r="R88" s="33"/>
    </row>
    <row r="89" spans="2:18">
      <c r="B89" t="s">
        <v>84</v>
      </c>
      <c r="C89" t="s">
        <v>35</v>
      </c>
      <c r="D89">
        <v>1869929</v>
      </c>
      <c r="E89">
        <v>1667685</v>
      </c>
      <c r="F89">
        <v>1600085</v>
      </c>
      <c r="G89">
        <v>1483750</v>
      </c>
      <c r="H89">
        <v>1378415</v>
      </c>
      <c r="I89">
        <v>1177310</v>
      </c>
      <c r="J89">
        <v>992324</v>
      </c>
      <c r="K89">
        <v>859525</v>
      </c>
      <c r="L89">
        <v>923537</v>
      </c>
      <c r="M89">
        <v>840993</v>
      </c>
      <c r="N89">
        <v>853885</v>
      </c>
      <c r="O89">
        <v>843477</v>
      </c>
      <c r="Q89" s="1" t="s">
        <v>61</v>
      </c>
      <c r="R89" s="32" t="s">
        <v>96</v>
      </c>
    </row>
    <row r="90" spans="2:18">
      <c r="B90" t="s">
        <v>84</v>
      </c>
      <c r="C90" t="s">
        <v>25</v>
      </c>
      <c r="D90">
        <v>896507</v>
      </c>
      <c r="E90">
        <v>702538</v>
      </c>
      <c r="F90">
        <v>675457</v>
      </c>
      <c r="G90">
        <v>649423</v>
      </c>
      <c r="H90">
        <v>601003</v>
      </c>
      <c r="I90">
        <v>479372</v>
      </c>
      <c r="J90">
        <v>383912</v>
      </c>
      <c r="K90">
        <v>303307</v>
      </c>
      <c r="L90">
        <v>345556</v>
      </c>
      <c r="M90">
        <v>305390</v>
      </c>
      <c r="N90">
        <v>254957</v>
      </c>
      <c r="O90">
        <v>234530</v>
      </c>
      <c r="Q90" s="1" t="s">
        <v>61</v>
      </c>
      <c r="R90" s="32" t="s">
        <v>97</v>
      </c>
    </row>
    <row r="91" spans="2:18">
      <c r="B91" t="s">
        <v>84</v>
      </c>
      <c r="C91" t="s">
        <v>26</v>
      </c>
      <c r="D91">
        <v>80711</v>
      </c>
      <c r="E91">
        <v>41902</v>
      </c>
      <c r="F91">
        <v>38484</v>
      </c>
      <c r="G91">
        <v>28508</v>
      </c>
      <c r="H91">
        <v>25246</v>
      </c>
      <c r="I91">
        <v>21684</v>
      </c>
      <c r="J91">
        <v>13858</v>
      </c>
      <c r="K91">
        <v>15467</v>
      </c>
      <c r="L91">
        <v>13152</v>
      </c>
      <c r="M91">
        <v>9257</v>
      </c>
      <c r="N91">
        <v>18043</v>
      </c>
      <c r="O91">
        <v>18666</v>
      </c>
      <c r="Q91" s="1" t="s">
        <v>61</v>
      </c>
      <c r="R91" s="32" t="s">
        <v>98</v>
      </c>
    </row>
    <row r="92" spans="2:18">
      <c r="B92" t="s">
        <v>84</v>
      </c>
      <c r="C92" t="s">
        <v>27</v>
      </c>
      <c r="D92">
        <v>73865</v>
      </c>
      <c r="E92">
        <v>47210</v>
      </c>
      <c r="F92">
        <v>45348</v>
      </c>
      <c r="G92">
        <v>43112</v>
      </c>
      <c r="H92">
        <v>37246</v>
      </c>
      <c r="I92">
        <v>45280</v>
      </c>
      <c r="J92">
        <v>49219</v>
      </c>
      <c r="K92">
        <v>64718</v>
      </c>
      <c r="L92">
        <v>31652</v>
      </c>
      <c r="M92">
        <v>35532</v>
      </c>
      <c r="N92">
        <v>91874</v>
      </c>
      <c r="O92">
        <v>105802</v>
      </c>
      <c r="Q92" s="1" t="s">
        <v>61</v>
      </c>
      <c r="R92" s="32" t="s">
        <v>99</v>
      </c>
    </row>
    <row r="93" spans="2:18">
      <c r="B93" t="s">
        <v>84</v>
      </c>
      <c r="C93" t="s">
        <v>28</v>
      </c>
      <c r="D93">
        <v>565460</v>
      </c>
      <c r="E93">
        <v>641601</v>
      </c>
      <c r="F93">
        <v>623571</v>
      </c>
      <c r="G93">
        <v>589063</v>
      </c>
      <c r="H93">
        <v>528049</v>
      </c>
      <c r="I93">
        <v>487696</v>
      </c>
      <c r="J93">
        <v>466300</v>
      </c>
      <c r="K93">
        <v>389993</v>
      </c>
      <c r="L93">
        <v>442320</v>
      </c>
      <c r="M93">
        <v>414201</v>
      </c>
      <c r="N93">
        <v>406626</v>
      </c>
      <c r="O93">
        <v>406264</v>
      </c>
      <c r="Q93" s="1" t="s">
        <v>61</v>
      </c>
      <c r="R93" s="32" t="s">
        <v>100</v>
      </c>
    </row>
    <row r="94" spans="2:18">
      <c r="B94" t="s">
        <v>84</v>
      </c>
      <c r="C94" t="s">
        <v>29</v>
      </c>
      <c r="D94">
        <v>103652</v>
      </c>
      <c r="E94">
        <v>81496</v>
      </c>
      <c r="F94">
        <v>77462</v>
      </c>
      <c r="G94">
        <v>55454</v>
      </c>
      <c r="H94">
        <v>47313</v>
      </c>
      <c r="I94">
        <v>36561</v>
      </c>
      <c r="J94">
        <v>24356</v>
      </c>
      <c r="K94">
        <v>20685</v>
      </c>
      <c r="L94">
        <v>17331</v>
      </c>
      <c r="M94">
        <v>11879</v>
      </c>
      <c r="N94">
        <v>10953</v>
      </c>
      <c r="O94">
        <v>12586</v>
      </c>
      <c r="Q94" s="1" t="s">
        <v>61</v>
      </c>
    </row>
    <row r="95" spans="2:18">
      <c r="B95" t="s">
        <v>84</v>
      </c>
      <c r="C95" t="s">
        <v>30</v>
      </c>
      <c r="D95">
        <v>39</v>
      </c>
      <c r="E95">
        <v>0</v>
      </c>
      <c r="F95">
        <v>0</v>
      </c>
      <c r="G95">
        <v>0</v>
      </c>
      <c r="H95">
        <v>7551</v>
      </c>
      <c r="I95">
        <v>5115</v>
      </c>
      <c r="J95">
        <v>7012</v>
      </c>
      <c r="K95">
        <v>2108</v>
      </c>
      <c r="L95">
        <v>0</v>
      </c>
      <c r="M95">
        <v>0</v>
      </c>
      <c r="N95" t="s">
        <v>58</v>
      </c>
      <c r="Q95" s="1" t="s">
        <v>61</v>
      </c>
    </row>
    <row r="96" spans="2:18">
      <c r="B96" t="s">
        <v>84</v>
      </c>
      <c r="C96" t="s">
        <v>31</v>
      </c>
      <c r="D96">
        <v>63960</v>
      </c>
      <c r="E96">
        <v>83433</v>
      </c>
      <c r="F96">
        <v>76965</v>
      </c>
      <c r="G96">
        <v>57082</v>
      </c>
      <c r="H96">
        <v>74400</v>
      </c>
      <c r="I96">
        <v>50964</v>
      </c>
      <c r="J96">
        <v>8880</v>
      </c>
      <c r="K96">
        <v>17473</v>
      </c>
      <c r="L96">
        <v>24764</v>
      </c>
      <c r="M96">
        <v>19007</v>
      </c>
      <c r="N96">
        <v>19837</v>
      </c>
      <c r="O96">
        <v>10507</v>
      </c>
      <c r="Q96" s="1" t="s">
        <v>61</v>
      </c>
      <c r="R96" s="32" t="s">
        <v>101</v>
      </c>
    </row>
    <row r="97" spans="2:18">
      <c r="B97" t="s">
        <v>84</v>
      </c>
      <c r="C97" t="s">
        <v>32</v>
      </c>
      <c r="D97">
        <v>61709</v>
      </c>
      <c r="E97">
        <v>51305</v>
      </c>
      <c r="F97">
        <v>54492</v>
      </c>
      <c r="G97">
        <v>50161</v>
      </c>
      <c r="H97">
        <v>49708</v>
      </c>
      <c r="I97">
        <v>42286</v>
      </c>
      <c r="J97">
        <v>36000</v>
      </c>
      <c r="K97">
        <v>37519</v>
      </c>
      <c r="L97">
        <v>46367</v>
      </c>
      <c r="M97">
        <v>41205</v>
      </c>
      <c r="N97">
        <v>47268</v>
      </c>
      <c r="O97">
        <v>50509</v>
      </c>
      <c r="Q97" s="1" t="s">
        <v>61</v>
      </c>
      <c r="R97" s="32" t="s">
        <v>102</v>
      </c>
    </row>
    <row r="98" spans="2:18">
      <c r="B98" t="s">
        <v>84</v>
      </c>
      <c r="C98" t="s">
        <v>33</v>
      </c>
      <c r="D98">
        <v>633</v>
      </c>
      <c r="E98">
        <v>841</v>
      </c>
      <c r="F98">
        <v>813</v>
      </c>
      <c r="G98">
        <v>1077</v>
      </c>
      <c r="H98">
        <v>1004</v>
      </c>
      <c r="I98">
        <v>1195</v>
      </c>
      <c r="J98">
        <v>1375</v>
      </c>
      <c r="K98">
        <v>1614</v>
      </c>
      <c r="L98">
        <v>1525</v>
      </c>
      <c r="M98">
        <v>2588</v>
      </c>
      <c r="N98">
        <v>1265</v>
      </c>
      <c r="O98">
        <v>1828</v>
      </c>
      <c r="Q98" s="1" t="s">
        <v>61</v>
      </c>
      <c r="R98" s="32" t="s">
        <v>103</v>
      </c>
    </row>
    <row r="99" spans="2:18">
      <c r="B99" t="s">
        <v>84</v>
      </c>
      <c r="C99" t="s">
        <v>34</v>
      </c>
      <c r="D99">
        <v>23393</v>
      </c>
      <c r="E99">
        <v>17358</v>
      </c>
      <c r="F99">
        <v>7491</v>
      </c>
      <c r="G99">
        <v>9870</v>
      </c>
      <c r="H99">
        <v>6889</v>
      </c>
      <c r="I99">
        <v>7157</v>
      </c>
      <c r="J99">
        <v>1413</v>
      </c>
      <c r="K99">
        <v>6641</v>
      </c>
      <c r="L99">
        <v>870</v>
      </c>
      <c r="M99">
        <v>1934</v>
      </c>
      <c r="N99">
        <v>3063</v>
      </c>
      <c r="O99">
        <v>2786</v>
      </c>
      <c r="Q99" s="1" t="s">
        <v>61</v>
      </c>
    </row>
    <row r="100" spans="2:18">
      <c r="B100" t="s">
        <v>84</v>
      </c>
      <c r="C100" t="s">
        <v>73</v>
      </c>
      <c r="D100">
        <v>830303</v>
      </c>
      <c r="E100">
        <v>921836</v>
      </c>
      <c r="F100">
        <v>809120</v>
      </c>
      <c r="G100">
        <v>858969</v>
      </c>
      <c r="H100">
        <v>562646</v>
      </c>
      <c r="I100">
        <v>517973</v>
      </c>
      <c r="J100">
        <v>373654</v>
      </c>
      <c r="K100">
        <v>325044</v>
      </c>
      <c r="L100">
        <v>341465</v>
      </c>
      <c r="M100">
        <v>333031</v>
      </c>
      <c r="N100">
        <v>251744</v>
      </c>
      <c r="O100">
        <v>224368</v>
      </c>
      <c r="Q100" s="1" t="s">
        <v>61</v>
      </c>
      <c r="R100" s="32" t="s">
        <v>104</v>
      </c>
    </row>
    <row r="101" spans="2:18">
      <c r="B101" t="s">
        <v>84</v>
      </c>
      <c r="C101" t="s">
        <v>194</v>
      </c>
      <c r="D101">
        <v>2706251</v>
      </c>
      <c r="E101">
        <v>2605408</v>
      </c>
      <c r="F101">
        <v>2674149</v>
      </c>
      <c r="G101">
        <v>2476349</v>
      </c>
      <c r="H101">
        <v>2301116</v>
      </c>
      <c r="I101">
        <v>2018352</v>
      </c>
      <c r="J101">
        <v>1927642</v>
      </c>
      <c r="K101">
        <v>1765941</v>
      </c>
      <c r="L101">
        <v>1885599</v>
      </c>
      <c r="M101">
        <v>1916818</v>
      </c>
      <c r="N101">
        <v>1880105</v>
      </c>
      <c r="O101">
        <v>2158443</v>
      </c>
      <c r="Q101" s="1" t="s">
        <v>61</v>
      </c>
      <c r="R101" s="32"/>
    </row>
    <row r="102" spans="2:18">
      <c r="B102" t="s">
        <v>84</v>
      </c>
      <c r="C102" t="s">
        <v>72</v>
      </c>
      <c r="D102">
        <v>780966</v>
      </c>
      <c r="E102">
        <v>748595</v>
      </c>
      <c r="F102">
        <v>739153</v>
      </c>
      <c r="G102">
        <v>700067</v>
      </c>
      <c r="H102">
        <v>705232</v>
      </c>
      <c r="I102">
        <v>676599</v>
      </c>
      <c r="J102">
        <v>643519</v>
      </c>
      <c r="K102">
        <v>592392</v>
      </c>
      <c r="L102">
        <v>686221</v>
      </c>
      <c r="M102">
        <v>704303</v>
      </c>
      <c r="N102">
        <v>700351</v>
      </c>
      <c r="O102">
        <v>855767</v>
      </c>
      <c r="Q102" s="1" t="s">
        <v>61</v>
      </c>
      <c r="R102" s="32" t="s">
        <v>94</v>
      </c>
    </row>
    <row r="103" spans="2:18">
      <c r="B103" t="s">
        <v>84</v>
      </c>
      <c r="C103" t="s">
        <v>74</v>
      </c>
      <c r="D103">
        <v>75715</v>
      </c>
      <c r="E103">
        <v>76218</v>
      </c>
      <c r="F103">
        <v>70493</v>
      </c>
      <c r="G103">
        <v>62439</v>
      </c>
      <c r="H103">
        <v>52342</v>
      </c>
      <c r="I103">
        <v>46465</v>
      </c>
      <c r="J103">
        <v>40230</v>
      </c>
      <c r="K103">
        <v>36800</v>
      </c>
      <c r="L103">
        <v>39746</v>
      </c>
      <c r="M103">
        <v>42667</v>
      </c>
      <c r="N103">
        <v>46515</v>
      </c>
      <c r="O103">
        <v>51292</v>
      </c>
      <c r="Q103" s="1" t="s">
        <v>61</v>
      </c>
    </row>
    <row r="104" spans="2:18">
      <c r="B104" t="s">
        <v>84</v>
      </c>
      <c r="C104" t="s">
        <v>75</v>
      </c>
      <c r="D104">
        <v>25598</v>
      </c>
      <c r="E104">
        <v>25089</v>
      </c>
      <c r="F104">
        <v>23890</v>
      </c>
      <c r="G104">
        <v>23557</v>
      </c>
      <c r="H104">
        <v>22428</v>
      </c>
      <c r="I104">
        <v>19802</v>
      </c>
      <c r="J104">
        <v>19101</v>
      </c>
      <c r="K104">
        <v>18083</v>
      </c>
      <c r="L104">
        <v>16389</v>
      </c>
      <c r="M104">
        <v>17424</v>
      </c>
      <c r="N104">
        <v>17709</v>
      </c>
      <c r="O104">
        <v>19146</v>
      </c>
      <c r="Q104" s="1" t="s">
        <v>61</v>
      </c>
    </row>
    <row r="105" spans="2:18">
      <c r="B105" t="s">
        <v>84</v>
      </c>
      <c r="C105" t="s">
        <v>76</v>
      </c>
      <c r="D105">
        <v>1042</v>
      </c>
      <c r="E105">
        <v>1297</v>
      </c>
      <c r="F105">
        <v>1122</v>
      </c>
      <c r="G105">
        <v>1094</v>
      </c>
      <c r="H105">
        <v>1197</v>
      </c>
      <c r="I105">
        <v>1038</v>
      </c>
      <c r="J105">
        <v>1390</v>
      </c>
      <c r="K105">
        <v>1469</v>
      </c>
      <c r="L105">
        <v>1764</v>
      </c>
      <c r="M105">
        <v>2412</v>
      </c>
      <c r="N105">
        <v>3525</v>
      </c>
      <c r="O105">
        <v>6145</v>
      </c>
      <c r="Q105" s="1" t="s">
        <v>61</v>
      </c>
    </row>
    <row r="106" spans="2:18">
      <c r="B106" t="s">
        <v>84</v>
      </c>
      <c r="C106" t="s">
        <v>77</v>
      </c>
      <c r="D106">
        <v>73738</v>
      </c>
      <c r="E106">
        <v>69964</v>
      </c>
      <c r="F106">
        <v>71345</v>
      </c>
      <c r="G106">
        <v>74698</v>
      </c>
      <c r="H106">
        <v>80281</v>
      </c>
      <c r="I106">
        <v>72820</v>
      </c>
      <c r="J106">
        <v>70951</v>
      </c>
      <c r="K106">
        <v>68877</v>
      </c>
      <c r="L106">
        <v>114980</v>
      </c>
      <c r="M106">
        <v>139750</v>
      </c>
      <c r="N106">
        <v>142523</v>
      </c>
      <c r="O106">
        <v>228487</v>
      </c>
      <c r="Q106" s="1" t="s">
        <v>61</v>
      </c>
    </row>
    <row r="107" spans="2:18">
      <c r="B107" t="s">
        <v>84</v>
      </c>
      <c r="C107" t="s">
        <v>78</v>
      </c>
      <c r="D107">
        <v>340514</v>
      </c>
      <c r="E107">
        <v>321675</v>
      </c>
      <c r="F107">
        <v>330337</v>
      </c>
      <c r="G107">
        <v>308731</v>
      </c>
      <c r="H107">
        <v>335028</v>
      </c>
      <c r="I107">
        <v>324061</v>
      </c>
      <c r="J107">
        <v>317046</v>
      </c>
      <c r="K107">
        <v>292162</v>
      </c>
      <c r="L107">
        <v>335841</v>
      </c>
      <c r="M107">
        <v>340284</v>
      </c>
      <c r="N107">
        <v>325755</v>
      </c>
      <c r="O107">
        <v>377234</v>
      </c>
      <c r="Q107" s="1" t="s">
        <v>61</v>
      </c>
    </row>
    <row r="108" spans="2:18">
      <c r="B108" t="s">
        <v>84</v>
      </c>
      <c r="C108" t="s">
        <v>79</v>
      </c>
      <c r="D108">
        <v>262025</v>
      </c>
      <c r="E108">
        <v>252015</v>
      </c>
      <c r="F108">
        <v>239722</v>
      </c>
      <c r="G108">
        <v>227375</v>
      </c>
      <c r="H108">
        <v>211821</v>
      </c>
      <c r="I108">
        <v>210314</v>
      </c>
      <c r="J108">
        <v>192846</v>
      </c>
      <c r="K108">
        <v>172765</v>
      </c>
      <c r="L108">
        <v>175773</v>
      </c>
      <c r="M108">
        <v>160424</v>
      </c>
      <c r="N108">
        <v>160674</v>
      </c>
      <c r="O108">
        <v>171111</v>
      </c>
      <c r="Q108" s="1" t="s">
        <v>61</v>
      </c>
    </row>
    <row r="109" spans="2:18">
      <c r="B109" t="s">
        <v>84</v>
      </c>
      <c r="C109" t="s">
        <v>80</v>
      </c>
      <c r="D109">
        <v>2334</v>
      </c>
      <c r="E109">
        <v>2337</v>
      </c>
      <c r="F109">
        <v>2244</v>
      </c>
      <c r="G109">
        <v>2173</v>
      </c>
      <c r="H109">
        <v>2135</v>
      </c>
      <c r="I109">
        <v>2099</v>
      </c>
      <c r="J109">
        <v>1955</v>
      </c>
      <c r="K109">
        <v>2236</v>
      </c>
      <c r="L109">
        <v>1728</v>
      </c>
      <c r="M109">
        <v>1342</v>
      </c>
      <c r="N109">
        <v>3650</v>
      </c>
      <c r="O109">
        <v>2351</v>
      </c>
      <c r="Q109" s="1" t="s">
        <v>61</v>
      </c>
    </row>
    <row r="110" spans="2:18">
      <c r="B110" t="s">
        <v>84</v>
      </c>
      <c r="C110" t="s">
        <v>44</v>
      </c>
      <c r="D110">
        <v>754825</v>
      </c>
      <c r="E110">
        <v>808586</v>
      </c>
      <c r="F110">
        <v>950879</v>
      </c>
      <c r="G110">
        <v>919058</v>
      </c>
      <c r="H110">
        <v>1331033</v>
      </c>
      <c r="I110">
        <v>1419417</v>
      </c>
      <c r="J110">
        <v>1706263</v>
      </c>
      <c r="K110">
        <v>1723221</v>
      </c>
      <c r="L110">
        <v>1721587</v>
      </c>
      <c r="M110">
        <v>1773304</v>
      </c>
      <c r="N110">
        <v>1828714</v>
      </c>
      <c r="O110">
        <v>2003795</v>
      </c>
      <c r="Q110" s="1" t="s">
        <v>61</v>
      </c>
      <c r="R110" s="33" t="s">
        <v>95</v>
      </c>
    </row>
    <row r="111" spans="2:18">
      <c r="B111" t="s">
        <v>213</v>
      </c>
      <c r="C111" t="s">
        <v>220</v>
      </c>
      <c r="D111">
        <v>2244750</v>
      </c>
      <c r="E111">
        <v>2172008</v>
      </c>
      <c r="F111">
        <v>2153381</v>
      </c>
      <c r="G111">
        <v>2137756</v>
      </c>
      <c r="H111">
        <v>2326716</v>
      </c>
      <c r="I111">
        <v>2141186</v>
      </c>
      <c r="J111">
        <v>1870284</v>
      </c>
      <c r="K111">
        <v>1818513</v>
      </c>
      <c r="L111">
        <v>1986998</v>
      </c>
      <c r="M111">
        <v>1821369</v>
      </c>
      <c r="N111">
        <v>2003127</v>
      </c>
      <c r="O111">
        <v>2267450</v>
      </c>
      <c r="Q111" s="1"/>
      <c r="R111" s="33" t="s">
        <v>221</v>
      </c>
    </row>
    <row r="112" spans="2:18">
      <c r="B112" t="s">
        <v>213</v>
      </c>
      <c r="C112" t="s">
        <v>212</v>
      </c>
      <c r="D112">
        <v>869750</v>
      </c>
      <c r="E112">
        <v>782593</v>
      </c>
      <c r="F112">
        <v>858047</v>
      </c>
      <c r="G112">
        <v>825150</v>
      </c>
      <c r="H112">
        <v>845530</v>
      </c>
      <c r="I112">
        <v>835827</v>
      </c>
      <c r="J112">
        <v>783377</v>
      </c>
      <c r="K112">
        <v>776740</v>
      </c>
      <c r="L112">
        <v>840627</v>
      </c>
      <c r="M112">
        <v>816716</v>
      </c>
      <c r="N112">
        <v>917913</v>
      </c>
      <c r="O112">
        <v>30384</v>
      </c>
      <c r="Q112" s="263"/>
      <c r="R112" s="33"/>
    </row>
    <row r="113" spans="2:18">
      <c r="B113" t="s">
        <v>213</v>
      </c>
      <c r="C113" t="s">
        <v>214</v>
      </c>
      <c r="D113">
        <v>291204</v>
      </c>
      <c r="E113">
        <v>276866</v>
      </c>
      <c r="F113">
        <v>276623</v>
      </c>
      <c r="G113">
        <v>272575</v>
      </c>
      <c r="H113">
        <v>291772</v>
      </c>
      <c r="I113">
        <v>267620</v>
      </c>
      <c r="J113">
        <v>252600</v>
      </c>
      <c r="K113">
        <v>233457</v>
      </c>
      <c r="L113">
        <v>221117</v>
      </c>
      <c r="M113">
        <v>205730</v>
      </c>
      <c r="N113">
        <v>219001</v>
      </c>
      <c r="O113">
        <v>906929</v>
      </c>
      <c r="Q113" s="263"/>
      <c r="R113" s="33"/>
    </row>
    <row r="114" spans="2:18">
      <c r="B114" t="s">
        <v>213</v>
      </c>
      <c r="C114" t="s">
        <v>215</v>
      </c>
      <c r="D114">
        <v>69747</v>
      </c>
      <c r="E114">
        <v>59248</v>
      </c>
      <c r="F114">
        <v>56611</v>
      </c>
      <c r="G114">
        <v>53442</v>
      </c>
      <c r="H114">
        <v>51902</v>
      </c>
      <c r="I114">
        <v>42583</v>
      </c>
      <c r="J114">
        <v>43191</v>
      </c>
      <c r="K114">
        <v>37950</v>
      </c>
      <c r="L114">
        <v>40563</v>
      </c>
      <c r="M114">
        <v>36943</v>
      </c>
      <c r="N114">
        <v>37850</v>
      </c>
      <c r="O114">
        <v>217175</v>
      </c>
      <c r="Q114" s="263"/>
      <c r="R114" s="33"/>
    </row>
    <row r="115" spans="2:18">
      <c r="B115" t="s">
        <v>213</v>
      </c>
      <c r="C115" t="s">
        <v>216</v>
      </c>
      <c r="D115">
        <v>326654</v>
      </c>
      <c r="E115">
        <v>332315</v>
      </c>
      <c r="F115">
        <v>310583</v>
      </c>
      <c r="G115">
        <v>323692</v>
      </c>
      <c r="H115">
        <v>478407</v>
      </c>
      <c r="I115">
        <v>423382</v>
      </c>
      <c r="J115">
        <v>301785</v>
      </c>
      <c r="K115">
        <v>311728</v>
      </c>
      <c r="L115">
        <v>392820</v>
      </c>
      <c r="M115">
        <v>301723</v>
      </c>
      <c r="N115">
        <v>368668</v>
      </c>
      <c r="O115">
        <v>35946</v>
      </c>
      <c r="Q115" s="263"/>
      <c r="R115" s="33"/>
    </row>
    <row r="116" spans="2:18">
      <c r="B116" t="s">
        <v>213</v>
      </c>
      <c r="C116" t="s">
        <v>217</v>
      </c>
      <c r="D116">
        <v>565212</v>
      </c>
      <c r="E116">
        <v>624125</v>
      </c>
      <c r="F116">
        <v>562408</v>
      </c>
      <c r="G116">
        <v>581231</v>
      </c>
      <c r="H116">
        <v>579978</v>
      </c>
      <c r="I116">
        <v>504746</v>
      </c>
      <c r="J116">
        <v>437229</v>
      </c>
      <c r="K116">
        <v>414078</v>
      </c>
      <c r="L116">
        <v>444066</v>
      </c>
      <c r="M116">
        <v>420122</v>
      </c>
      <c r="N116">
        <v>425140</v>
      </c>
      <c r="O116">
        <v>566045</v>
      </c>
      <c r="Q116" s="263"/>
      <c r="R116" s="33"/>
    </row>
    <row r="117" spans="2:18">
      <c r="B117" t="s">
        <v>213</v>
      </c>
      <c r="C117" t="s">
        <v>218</v>
      </c>
      <c r="D117">
        <v>112690</v>
      </c>
      <c r="E117">
        <v>88753</v>
      </c>
      <c r="F117">
        <v>81551</v>
      </c>
      <c r="G117">
        <v>75016</v>
      </c>
      <c r="H117">
        <v>72435</v>
      </c>
      <c r="I117">
        <v>60874</v>
      </c>
      <c r="J117">
        <v>46866</v>
      </c>
      <c r="K117">
        <v>39804</v>
      </c>
      <c r="L117">
        <v>42594</v>
      </c>
      <c r="M117">
        <v>36843</v>
      </c>
      <c r="N117">
        <v>32460</v>
      </c>
      <c r="O117">
        <v>507671</v>
      </c>
      <c r="Q117" s="263"/>
      <c r="R117" s="33"/>
    </row>
    <row r="118" spans="2:18">
      <c r="B118" t="s">
        <v>213</v>
      </c>
      <c r="C118" t="s">
        <v>219</v>
      </c>
      <c r="D118">
        <v>9493</v>
      </c>
      <c r="E118">
        <v>8108</v>
      </c>
      <c r="F118">
        <v>7558</v>
      </c>
      <c r="G118">
        <v>6650</v>
      </c>
      <c r="H118">
        <v>6692</v>
      </c>
      <c r="I118">
        <v>6154</v>
      </c>
      <c r="J118">
        <v>5236</v>
      </c>
      <c r="K118">
        <v>4756</v>
      </c>
      <c r="L118">
        <v>5211</v>
      </c>
      <c r="M118">
        <v>3292</v>
      </c>
      <c r="N118">
        <v>2095</v>
      </c>
      <c r="O118">
        <v>3300</v>
      </c>
      <c r="Q118" s="263"/>
      <c r="R118" s="33"/>
    </row>
    <row r="119" spans="2:18">
      <c r="B119" t="s">
        <v>84</v>
      </c>
      <c r="C119" s="263" t="s">
        <v>200</v>
      </c>
      <c r="D119">
        <v>871590</v>
      </c>
      <c r="E119">
        <v>826628</v>
      </c>
      <c r="F119">
        <v>789727</v>
      </c>
      <c r="G119">
        <v>791355</v>
      </c>
      <c r="H119">
        <v>787236</v>
      </c>
      <c r="I119" t="s">
        <v>201</v>
      </c>
      <c r="J119">
        <v>613209</v>
      </c>
      <c r="K119">
        <v>580164</v>
      </c>
      <c r="L119">
        <v>536127</v>
      </c>
      <c r="M119">
        <v>547119</v>
      </c>
      <c r="N119">
        <v>543745</v>
      </c>
      <c r="O119">
        <v>626820</v>
      </c>
      <c r="Q119" s="263"/>
      <c r="R119" s="33" t="s">
        <v>222</v>
      </c>
    </row>
    <row r="120" spans="2:18">
      <c r="B120" t="s">
        <v>56</v>
      </c>
      <c r="C120" s="1" t="s">
        <v>55</v>
      </c>
      <c r="D120">
        <v>810005</v>
      </c>
      <c r="E120">
        <v>576661</v>
      </c>
      <c r="F120">
        <v>551197</v>
      </c>
      <c r="G120">
        <v>492999</v>
      </c>
      <c r="H120">
        <v>497537</v>
      </c>
      <c r="I120">
        <v>431521</v>
      </c>
      <c r="J120">
        <v>376370</v>
      </c>
      <c r="K120">
        <v>319369</v>
      </c>
      <c r="L120">
        <v>341502</v>
      </c>
      <c r="M120">
        <v>304677</v>
      </c>
      <c r="N120">
        <v>295316</v>
      </c>
      <c r="O120">
        <v>293236</v>
      </c>
      <c r="Q120" s="15" t="s">
        <v>59</v>
      </c>
      <c r="R120" s="32" t="s">
        <v>105</v>
      </c>
    </row>
    <row r="121" spans="2:18">
      <c r="B121" t="s">
        <v>56</v>
      </c>
      <c r="C121" t="s">
        <v>36</v>
      </c>
      <c r="D121">
        <v>687485</v>
      </c>
      <c r="E121">
        <v>484712</v>
      </c>
      <c r="F121">
        <v>460220</v>
      </c>
      <c r="G121">
        <v>406351</v>
      </c>
      <c r="H121">
        <v>408224</v>
      </c>
      <c r="I121">
        <v>352376</v>
      </c>
      <c r="J121">
        <v>309759</v>
      </c>
      <c r="K121">
        <v>260110</v>
      </c>
      <c r="L121">
        <v>272783</v>
      </c>
      <c r="M121">
        <v>230012</v>
      </c>
      <c r="N121">
        <v>212771</v>
      </c>
      <c r="O121">
        <v>196990</v>
      </c>
      <c r="Q121" s="1" t="s">
        <v>62</v>
      </c>
      <c r="R121" s="32" t="s">
        <v>106</v>
      </c>
    </row>
    <row r="122" spans="2:18">
      <c r="B122" t="s">
        <v>56</v>
      </c>
      <c r="C122" t="s">
        <v>37</v>
      </c>
      <c r="D122">
        <v>311206</v>
      </c>
      <c r="E122">
        <v>231524</v>
      </c>
      <c r="F122">
        <v>221960</v>
      </c>
      <c r="G122">
        <v>200648</v>
      </c>
      <c r="H122">
        <v>206241</v>
      </c>
      <c r="I122">
        <v>180870</v>
      </c>
      <c r="J122">
        <v>163899</v>
      </c>
      <c r="K122">
        <v>138618</v>
      </c>
      <c r="L122">
        <v>147342</v>
      </c>
      <c r="M122">
        <v>123072</v>
      </c>
      <c r="N122">
        <v>116335</v>
      </c>
      <c r="O122">
        <v>109949</v>
      </c>
      <c r="Q122" s="1" t="s">
        <v>62</v>
      </c>
      <c r="R122" s="32" t="s">
        <v>108</v>
      </c>
    </row>
    <row r="123" spans="2:18">
      <c r="B123" t="s">
        <v>56</v>
      </c>
      <c r="C123" t="s">
        <v>38</v>
      </c>
      <c r="D123">
        <v>122520</v>
      </c>
      <c r="E123">
        <v>91948</v>
      </c>
      <c r="F123">
        <v>90977</v>
      </c>
      <c r="G123">
        <v>86647</v>
      </c>
      <c r="H123">
        <v>89313</v>
      </c>
      <c r="I123">
        <v>79145</v>
      </c>
      <c r="J123">
        <v>66611</v>
      </c>
      <c r="K123">
        <v>59258</v>
      </c>
      <c r="L123">
        <v>68718</v>
      </c>
      <c r="M123">
        <v>74664</v>
      </c>
      <c r="N123">
        <v>82545</v>
      </c>
      <c r="O123">
        <v>96246</v>
      </c>
      <c r="Q123" s="1" t="s">
        <v>62</v>
      </c>
      <c r="R123" s="32" t="s">
        <v>107</v>
      </c>
    </row>
    <row r="124" spans="2:18">
      <c r="B124" t="s">
        <v>56</v>
      </c>
      <c r="C124" t="s">
        <v>39</v>
      </c>
      <c r="D124">
        <v>58932</v>
      </c>
      <c r="E124">
        <v>46524</v>
      </c>
      <c r="F124">
        <v>44232</v>
      </c>
      <c r="G124">
        <v>41976</v>
      </c>
      <c r="H124">
        <v>43962</v>
      </c>
      <c r="I124">
        <v>40758</v>
      </c>
      <c r="J124">
        <v>38402</v>
      </c>
      <c r="K124">
        <v>35820</v>
      </c>
      <c r="L124">
        <v>38960</v>
      </c>
      <c r="M124">
        <v>46010</v>
      </c>
      <c r="N124">
        <v>52488</v>
      </c>
      <c r="O124">
        <v>57110</v>
      </c>
      <c r="Q124" s="1" t="s">
        <v>62</v>
      </c>
      <c r="R124" s="32" t="s">
        <v>107</v>
      </c>
    </row>
    <row r="125" spans="2:18">
      <c r="B125" t="s">
        <v>56</v>
      </c>
      <c r="C125" t="s">
        <v>40</v>
      </c>
      <c r="D125">
        <v>60565</v>
      </c>
      <c r="E125">
        <v>43112</v>
      </c>
      <c r="F125">
        <v>44590</v>
      </c>
      <c r="G125">
        <v>42655</v>
      </c>
      <c r="H125">
        <v>42525</v>
      </c>
      <c r="I125">
        <v>35967</v>
      </c>
      <c r="J125">
        <v>26351</v>
      </c>
      <c r="K125">
        <v>21677</v>
      </c>
      <c r="L125">
        <v>26000</v>
      </c>
      <c r="M125">
        <v>23795</v>
      </c>
      <c r="N125">
        <v>26093</v>
      </c>
      <c r="O125">
        <v>28990</v>
      </c>
      <c r="Q125" s="1" t="s">
        <v>62</v>
      </c>
      <c r="R125" s="32" t="s">
        <v>107</v>
      </c>
    </row>
    <row r="126" spans="2:18">
      <c r="B126" t="s">
        <v>57</v>
      </c>
      <c r="C126" t="s">
        <v>41</v>
      </c>
      <c r="D126">
        <v>1799736</v>
      </c>
      <c r="E126">
        <v>1408613</v>
      </c>
      <c r="F126">
        <v>1261088</v>
      </c>
      <c r="G126">
        <v>1133401</v>
      </c>
      <c r="H126">
        <v>1123418</v>
      </c>
      <c r="I126">
        <v>935316</v>
      </c>
      <c r="J126">
        <v>787102</v>
      </c>
      <c r="K126">
        <v>656296</v>
      </c>
      <c r="L126">
        <v>709928</v>
      </c>
      <c r="M126">
        <v>604926</v>
      </c>
      <c r="N126">
        <v>564670</v>
      </c>
      <c r="O126">
        <v>599497</v>
      </c>
      <c r="Q126" s="15" t="s">
        <v>60</v>
      </c>
      <c r="R126" s="32" t="s">
        <v>109</v>
      </c>
    </row>
    <row r="127" spans="2:18">
      <c r="B127" t="s">
        <v>57</v>
      </c>
      <c r="C127" t="s">
        <v>42</v>
      </c>
      <c r="D127">
        <v>462535</v>
      </c>
      <c r="E127">
        <v>368061</v>
      </c>
      <c r="F127">
        <v>335627</v>
      </c>
      <c r="G127">
        <v>306245</v>
      </c>
      <c r="H127">
        <v>289291</v>
      </c>
      <c r="I127">
        <v>248858</v>
      </c>
      <c r="J127">
        <v>216600</v>
      </c>
      <c r="K127">
        <v>180885</v>
      </c>
      <c r="L127">
        <v>186194</v>
      </c>
      <c r="M127">
        <v>156995</v>
      </c>
      <c r="N127">
        <v>147962</v>
      </c>
      <c r="O127">
        <v>168459</v>
      </c>
      <c r="Q127" s="15" t="s">
        <v>63</v>
      </c>
      <c r="R127" s="32" t="s">
        <v>109</v>
      </c>
    </row>
    <row r="128" spans="2:18">
      <c r="B128" t="s">
        <v>57</v>
      </c>
      <c r="C128" t="s">
        <v>43</v>
      </c>
      <c r="D128">
        <v>83534</v>
      </c>
      <c r="E128">
        <v>73350</v>
      </c>
      <c r="F128">
        <v>71413</v>
      </c>
      <c r="G128">
        <v>70052</v>
      </c>
      <c r="H128">
        <v>86647</v>
      </c>
      <c r="I128">
        <v>75665</v>
      </c>
      <c r="J128">
        <v>73896</v>
      </c>
      <c r="K128">
        <v>64395</v>
      </c>
      <c r="L128">
        <v>84313</v>
      </c>
      <c r="M128">
        <v>72973</v>
      </c>
      <c r="N128">
        <v>75543</v>
      </c>
      <c r="O128">
        <v>82156</v>
      </c>
      <c r="Q128" s="15" t="s">
        <v>63</v>
      </c>
      <c r="R128" s="32" t="s">
        <v>109</v>
      </c>
    </row>
    <row r="129" spans="2:18">
      <c r="B129" t="s">
        <v>57</v>
      </c>
      <c r="C129" t="s">
        <v>45</v>
      </c>
      <c r="D129">
        <v>107122</v>
      </c>
      <c r="E129">
        <v>72074</v>
      </c>
      <c r="F129">
        <v>62146</v>
      </c>
      <c r="G129">
        <v>51852</v>
      </c>
      <c r="H129">
        <v>55538</v>
      </c>
      <c r="I129">
        <v>35871</v>
      </c>
      <c r="J129">
        <v>29417</v>
      </c>
      <c r="K129">
        <v>21858</v>
      </c>
      <c r="L129">
        <v>24403</v>
      </c>
      <c r="M129">
        <v>17842</v>
      </c>
      <c r="N129">
        <v>14914</v>
      </c>
      <c r="O129">
        <v>24151</v>
      </c>
      <c r="Q129" s="15" t="s">
        <v>63</v>
      </c>
      <c r="R129" s="32" t="s">
        <v>109</v>
      </c>
    </row>
    <row r="130" spans="2:18">
      <c r="B130" t="s">
        <v>57</v>
      </c>
      <c r="C130" t="s">
        <v>46</v>
      </c>
      <c r="D130">
        <v>282161</v>
      </c>
      <c r="E130">
        <v>222105</v>
      </c>
      <c r="F130">
        <v>201020</v>
      </c>
      <c r="G130">
        <v>181582</v>
      </c>
      <c r="H130">
        <v>176575</v>
      </c>
      <c r="I130">
        <v>134653</v>
      </c>
      <c r="J130">
        <v>120906</v>
      </c>
      <c r="K130">
        <v>102461</v>
      </c>
      <c r="L130">
        <v>112932</v>
      </c>
      <c r="M130">
        <v>88447</v>
      </c>
      <c r="N130">
        <v>83576</v>
      </c>
      <c r="O130">
        <v>90767</v>
      </c>
      <c r="Q130" s="15" t="s">
        <v>63</v>
      </c>
      <c r="R130" s="32" t="s">
        <v>109</v>
      </c>
    </row>
    <row r="131" spans="2:18">
      <c r="B131" t="s">
        <v>57</v>
      </c>
      <c r="C131" t="s">
        <v>47</v>
      </c>
      <c r="D131">
        <v>156786</v>
      </c>
      <c r="E131">
        <v>147232</v>
      </c>
      <c r="F131">
        <v>143874</v>
      </c>
      <c r="G131">
        <v>142863</v>
      </c>
      <c r="H131">
        <v>143825</v>
      </c>
      <c r="I131">
        <v>154000</v>
      </c>
      <c r="J131">
        <v>140172</v>
      </c>
      <c r="K131">
        <v>120960</v>
      </c>
      <c r="L131">
        <v>133172</v>
      </c>
      <c r="M131">
        <v>123680</v>
      </c>
      <c r="N131">
        <v>125015</v>
      </c>
      <c r="O131">
        <v>135697</v>
      </c>
      <c r="Q131" s="15" t="s">
        <v>63</v>
      </c>
      <c r="R131" s="32" t="s">
        <v>109</v>
      </c>
    </row>
    <row r="132" spans="2:18">
      <c r="B132" t="s">
        <v>57</v>
      </c>
      <c r="C132" t="s">
        <v>48</v>
      </c>
      <c r="D132">
        <v>255187</v>
      </c>
      <c r="E132">
        <v>190085</v>
      </c>
      <c r="F132">
        <v>165348</v>
      </c>
      <c r="G132">
        <v>146863</v>
      </c>
      <c r="H132">
        <v>129360</v>
      </c>
      <c r="I132">
        <v>105666</v>
      </c>
      <c r="J132">
        <v>84731</v>
      </c>
      <c r="K132">
        <v>61900</v>
      </c>
      <c r="L132">
        <v>60040</v>
      </c>
      <c r="M132">
        <v>43102</v>
      </c>
      <c r="N132">
        <v>36127</v>
      </c>
      <c r="O132">
        <v>26704</v>
      </c>
      <c r="Q132" s="15" t="s">
        <v>63</v>
      </c>
    </row>
    <row r="133" spans="2:18">
      <c r="B133" t="s">
        <v>57</v>
      </c>
      <c r="C133" t="s">
        <v>49</v>
      </c>
      <c r="D133">
        <v>268772</v>
      </c>
      <c r="E133">
        <v>231253</v>
      </c>
      <c r="F133">
        <v>228016</v>
      </c>
      <c r="G133">
        <v>215583</v>
      </c>
      <c r="H133">
        <v>228474</v>
      </c>
      <c r="I133">
        <v>201224</v>
      </c>
      <c r="J133">
        <v>188739</v>
      </c>
      <c r="K133">
        <v>168350</v>
      </c>
      <c r="L133">
        <v>186768</v>
      </c>
      <c r="M133">
        <v>159711</v>
      </c>
      <c r="N133">
        <v>158991</v>
      </c>
      <c r="O133">
        <v>174793</v>
      </c>
      <c r="Q133" s="15" t="s">
        <v>63</v>
      </c>
    </row>
    <row r="134" spans="2:18">
      <c r="B134" t="s">
        <v>57</v>
      </c>
      <c r="C134" t="s">
        <v>50</v>
      </c>
      <c r="D134">
        <v>16041</v>
      </c>
      <c r="E134">
        <v>13567</v>
      </c>
      <c r="F134">
        <v>6143</v>
      </c>
      <c r="G134">
        <v>6635</v>
      </c>
      <c r="H134">
        <v>8230</v>
      </c>
      <c r="I134">
        <v>7980</v>
      </c>
      <c r="J134">
        <v>7338</v>
      </c>
      <c r="K134">
        <v>6476</v>
      </c>
      <c r="L134">
        <v>11361</v>
      </c>
      <c r="M134">
        <v>13784</v>
      </c>
      <c r="N134">
        <v>14755</v>
      </c>
      <c r="O134">
        <v>25017</v>
      </c>
      <c r="Q134" s="15" t="s">
        <v>63</v>
      </c>
    </row>
    <row r="135" spans="2:18">
      <c r="B135" t="s">
        <v>57</v>
      </c>
      <c r="C135" t="s">
        <v>51</v>
      </c>
      <c r="D135">
        <v>6069</v>
      </c>
      <c r="E135">
        <v>6507</v>
      </c>
      <c r="F135">
        <v>7533</v>
      </c>
      <c r="G135">
        <v>7216</v>
      </c>
      <c r="H135">
        <v>9874</v>
      </c>
      <c r="I135">
        <v>9653</v>
      </c>
      <c r="J135">
        <v>9687</v>
      </c>
      <c r="K135">
        <v>8554</v>
      </c>
      <c r="L135">
        <v>12338</v>
      </c>
      <c r="M135">
        <v>13372</v>
      </c>
      <c r="N135">
        <v>13633</v>
      </c>
      <c r="O135">
        <v>24101</v>
      </c>
      <c r="Q135" s="15" t="s">
        <v>63</v>
      </c>
    </row>
  </sheetData>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AG106"/>
  <sheetViews>
    <sheetView showGridLines="0" workbookViewId="0">
      <selection activeCell="D99" sqref="D99:O99"/>
    </sheetView>
  </sheetViews>
  <sheetFormatPr defaultRowHeight="12.75"/>
  <sheetData>
    <row r="1" spans="1:33" ht="26.25">
      <c r="A1" s="3"/>
      <c r="B1" s="340" t="s">
        <v>83</v>
      </c>
      <c r="C1" s="340"/>
      <c r="D1" s="340"/>
      <c r="E1" s="340"/>
      <c r="F1" s="340"/>
      <c r="G1" s="340"/>
      <c r="H1" s="340"/>
      <c r="I1" s="340"/>
      <c r="J1" s="340"/>
      <c r="K1" s="340"/>
      <c r="L1" s="340"/>
      <c r="M1" s="340"/>
      <c r="N1" s="340"/>
      <c r="O1" s="340"/>
      <c r="P1" s="340"/>
      <c r="Q1" s="340"/>
      <c r="R1" s="340"/>
      <c r="S1" s="3"/>
      <c r="T1" s="3"/>
      <c r="U1" s="3"/>
      <c r="V1" s="3"/>
      <c r="W1" s="3"/>
      <c r="X1" s="3"/>
      <c r="Y1" s="3"/>
      <c r="Z1" s="3"/>
      <c r="AA1" s="3"/>
      <c r="AB1" s="3"/>
      <c r="AC1" s="3"/>
      <c r="AD1" s="3"/>
      <c r="AE1" s="3"/>
      <c r="AF1" s="3"/>
      <c r="AG1" s="3"/>
    </row>
    <row r="2" spans="1:3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c r="A3" s="3"/>
      <c r="B3" s="11" t="s">
        <v>81</v>
      </c>
      <c r="C3" s="3"/>
      <c r="D3" s="3"/>
      <c r="E3" s="3"/>
      <c r="F3" s="3"/>
      <c r="G3" s="3"/>
      <c r="H3" s="3"/>
      <c r="I3" s="11" t="s">
        <v>82</v>
      </c>
      <c r="J3" s="3"/>
      <c r="K3" s="3"/>
      <c r="L3" s="3"/>
      <c r="M3" s="3"/>
      <c r="N3" s="3"/>
      <c r="O3" s="3"/>
      <c r="P3" s="3"/>
      <c r="Q3" s="3"/>
      <c r="R3" s="3"/>
      <c r="S3" s="3"/>
      <c r="T3" s="3"/>
      <c r="U3" s="3"/>
      <c r="V3" s="3"/>
      <c r="W3" s="3"/>
      <c r="X3" s="3"/>
      <c r="Y3" s="3"/>
      <c r="Z3" s="3"/>
      <c r="AA3" s="3"/>
      <c r="AB3" s="3"/>
      <c r="AC3" s="3"/>
      <c r="AD3" s="3"/>
      <c r="AE3" s="3"/>
      <c r="AF3" s="3"/>
      <c r="AG3" s="3"/>
    </row>
    <row r="4" spans="1:3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5">
      <c r="A7" s="3"/>
      <c r="B7" s="341" t="str">
        <f>+"Evolução comparativa em valor absoluto"</f>
        <v>Evolução comparativa em valor absoluto</v>
      </c>
      <c r="C7" s="341"/>
      <c r="D7" s="341"/>
      <c r="E7" s="341"/>
      <c r="F7" s="341"/>
      <c r="G7" s="341"/>
      <c r="H7" s="341"/>
      <c r="I7" s="341"/>
      <c r="J7" s="341"/>
      <c r="K7" s="341"/>
      <c r="L7" s="341"/>
      <c r="M7" s="341"/>
      <c r="N7" s="341"/>
      <c r="O7" s="341"/>
      <c r="P7" s="341"/>
      <c r="Q7" s="341"/>
      <c r="R7" s="3"/>
      <c r="S7" s="3"/>
      <c r="T7" s="3"/>
      <c r="U7" s="3"/>
      <c r="V7" s="3"/>
      <c r="W7" s="3"/>
      <c r="X7" s="3"/>
      <c r="Y7" s="3"/>
      <c r="Z7" s="3"/>
      <c r="AA7" s="3"/>
      <c r="AB7" s="3"/>
      <c r="AC7" s="3"/>
      <c r="AD7" s="3"/>
      <c r="AE7" s="3"/>
      <c r="AF7" s="3"/>
      <c r="AG7" s="3"/>
    </row>
    <row r="8" spans="1:33">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3">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5">
      <c r="A30" s="3"/>
      <c r="B30" s="341" t="str">
        <f>+"Evolução comparativa em Índice (IND100=1989)"</f>
        <v>Evolução comparativa em Índice (IND100=1989)</v>
      </c>
      <c r="C30" s="341"/>
      <c r="D30" s="341"/>
      <c r="E30" s="341"/>
      <c r="F30" s="341"/>
      <c r="G30" s="341"/>
      <c r="H30" s="341"/>
      <c r="I30" s="341"/>
      <c r="J30" s="341"/>
      <c r="K30" s="341"/>
      <c r="L30" s="341"/>
      <c r="M30" s="341"/>
      <c r="N30" s="341"/>
      <c r="O30" s="341"/>
      <c r="P30" s="341"/>
      <c r="Q30" s="341"/>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ht="15.75">
      <c r="A47" s="3"/>
      <c r="B47" s="3"/>
      <c r="C47" s="3"/>
      <c r="D47" s="3"/>
      <c r="E47" s="3"/>
      <c r="F47" s="3"/>
      <c r="G47" s="3"/>
      <c r="H47" s="3"/>
      <c r="I47" s="3"/>
      <c r="J47" s="3"/>
      <c r="K47" s="3"/>
      <c r="L47" s="3"/>
      <c r="M47" s="3"/>
      <c r="N47" s="3"/>
      <c r="O47" s="3"/>
      <c r="P47" s="3"/>
      <c r="Q47" s="3"/>
      <c r="R47" s="3"/>
      <c r="S47" s="4" t="s">
        <v>13</v>
      </c>
      <c r="T47" s="5"/>
      <c r="U47" s="6"/>
      <c r="V47" s="3"/>
      <c r="W47" s="3"/>
      <c r="X47" s="3"/>
      <c r="Y47" s="3"/>
      <c r="Z47" s="3"/>
      <c r="AA47" s="3"/>
      <c r="AB47" s="3"/>
      <c r="AC47" s="3"/>
      <c r="AD47" s="3"/>
      <c r="AE47" s="3"/>
      <c r="AF47" s="3"/>
      <c r="AG47" s="3"/>
    </row>
    <row r="48" spans="1:33" ht="15.75">
      <c r="A48" s="3"/>
      <c r="B48" s="3"/>
      <c r="C48" s="3"/>
      <c r="D48" s="3"/>
      <c r="E48" s="3"/>
      <c r="F48" s="3"/>
      <c r="G48" s="3"/>
      <c r="H48" s="3"/>
      <c r="I48" s="3"/>
      <c r="J48" s="3"/>
      <c r="K48" s="3"/>
      <c r="L48" s="3"/>
      <c r="M48" s="3"/>
      <c r="N48" s="3"/>
      <c r="O48" s="3"/>
      <c r="P48" s="3"/>
      <c r="Q48" s="3"/>
      <c r="R48" s="3"/>
      <c r="S48" s="7"/>
      <c r="T48" s="8"/>
      <c r="U48" s="6"/>
      <c r="V48" s="3"/>
      <c r="W48" s="3"/>
      <c r="X48" s="3"/>
      <c r="Y48" s="3"/>
      <c r="Z48" s="3"/>
      <c r="AA48" s="3"/>
      <c r="AB48" s="3"/>
      <c r="AC48" s="3"/>
      <c r="AD48" s="3"/>
      <c r="AE48" s="3"/>
      <c r="AF48" s="3"/>
      <c r="AG48" s="3"/>
    </row>
    <row r="49" spans="1:33" ht="15.75">
      <c r="A49" s="3"/>
      <c r="B49" s="3"/>
      <c r="C49" s="3"/>
      <c r="D49" s="3"/>
      <c r="E49" s="3"/>
      <c r="F49" s="3"/>
      <c r="G49" s="3"/>
      <c r="H49" s="3"/>
      <c r="I49" s="3"/>
      <c r="J49" s="3"/>
      <c r="K49" s="3"/>
      <c r="L49" s="3"/>
      <c r="M49" s="3"/>
      <c r="N49" s="3"/>
      <c r="O49" s="3"/>
      <c r="P49" s="3"/>
      <c r="Q49" s="3"/>
      <c r="R49" s="3"/>
      <c r="S49" s="7"/>
      <c r="T49" s="9" t="s">
        <v>14</v>
      </c>
      <c r="U49" s="6"/>
      <c r="V49" s="3"/>
      <c r="W49" s="3"/>
      <c r="X49" s="3"/>
      <c r="Y49" s="3"/>
      <c r="Z49" s="3"/>
      <c r="AA49" s="3"/>
      <c r="AB49" s="3"/>
      <c r="AC49" s="3"/>
      <c r="AD49" s="3"/>
      <c r="AE49" s="3"/>
      <c r="AF49" s="3"/>
      <c r="AG49" s="3"/>
    </row>
    <row r="50" spans="1:33" ht="15.75">
      <c r="A50" s="3"/>
      <c r="B50" s="3"/>
      <c r="C50" s="3"/>
      <c r="D50" s="3"/>
      <c r="E50" s="3"/>
      <c r="F50" s="3"/>
      <c r="G50" s="3"/>
      <c r="H50" s="3"/>
      <c r="I50" s="3"/>
      <c r="J50" s="3"/>
      <c r="K50" s="3"/>
      <c r="L50" s="3"/>
      <c r="M50" s="3"/>
      <c r="N50" s="3"/>
      <c r="O50" s="3"/>
      <c r="P50" s="3"/>
      <c r="Q50" s="3"/>
      <c r="R50" s="3"/>
      <c r="S50" s="7"/>
      <c r="T50" s="10" t="s">
        <v>181</v>
      </c>
      <c r="U50" s="6"/>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ht="15.75">
      <c r="A55" s="3"/>
      <c r="B55" s="16"/>
      <c r="C55" s="5"/>
      <c r="D55" s="6"/>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5.75">
      <c r="A56" s="3"/>
      <c r="B56" s="17"/>
      <c r="C56" s="8"/>
      <c r="D56" s="6"/>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ht="15.75">
      <c r="A57" s="3"/>
      <c r="B57" s="17"/>
      <c r="C57" s="9"/>
      <c r="D57" s="6"/>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5.75">
      <c r="A58" s="3"/>
      <c r="B58" s="17"/>
      <c r="C58" s="10"/>
      <c r="D58" s="6"/>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98" spans="3:15">
      <c r="C98" s="3"/>
      <c r="D98" s="12">
        <v>1989</v>
      </c>
      <c r="E98" s="12">
        <v>1993</v>
      </c>
      <c r="F98" s="12">
        <v>1995</v>
      </c>
      <c r="G98" s="12">
        <v>1997</v>
      </c>
      <c r="H98" s="12">
        <v>1999</v>
      </c>
      <c r="I98" s="12">
        <v>2003</v>
      </c>
      <c r="J98" s="12">
        <v>2005</v>
      </c>
      <c r="K98" s="12">
        <v>2007</v>
      </c>
      <c r="L98" s="12">
        <v>2009</v>
      </c>
      <c r="M98" s="12">
        <v>2013</v>
      </c>
      <c r="N98" s="12">
        <v>2016</v>
      </c>
      <c r="O98" s="12">
        <v>2019</v>
      </c>
    </row>
    <row r="99" spans="3:15">
      <c r="C99" s="3" t="str">
        <f>+Sheet1!D2&amp; " - " &amp;Sheet1!E2</f>
        <v>Superfície Agrícola Útil (Ha) - Algarve</v>
      </c>
      <c r="D99" s="13">
        <f>+IF(SUMIF(Sheet1!$Q$4:$Q$51,Sheet1!$D$1&amp;Sheet1!$E$1,Sheet1!D4:D51)=0,+NA(),SUMIF(Sheet1!$Q$4:$Q$51,Sheet1!$D$1&amp;Sheet1!$E$1,Sheet1!D4:D51))</f>
        <v>136779</v>
      </c>
      <c r="E99" s="13">
        <f>+IF(SUMIF(Sheet1!$Q$4:$Q$51,Sheet1!$D$1&amp;Sheet1!$E$1,Sheet1!E4:E51)=0,+NA(),SUMIF(Sheet1!$Q$4:$Q$51,Sheet1!$D$1&amp;Sheet1!$E$1,Sheet1!E4:E51))</f>
        <v>140565</v>
      </c>
      <c r="F99" s="13">
        <f>+IF(SUMIF(Sheet1!$Q$4:$Q$51,Sheet1!$D$1&amp;Sheet1!$E$1,Sheet1!F4:F51)=0,+NA(),SUMIF(Sheet1!$Q$4:$Q$51,Sheet1!$D$1&amp;Sheet1!$E$1,Sheet1!F4:F51))</f>
        <v>133743</v>
      </c>
      <c r="G99" s="13">
        <f>+IF(SUMIF(Sheet1!$Q$4:$Q$51,Sheet1!$D$1&amp;Sheet1!$E$1,Sheet1!G4:G51)=0,+NA(),SUMIF(Sheet1!$Q$4:$Q$51,Sheet1!$D$1&amp;Sheet1!$E$1,Sheet1!G4:G51))</f>
        <v>127745</v>
      </c>
      <c r="H99" s="13">
        <f>+IF(SUMIF(Sheet1!$Q$4:$Q$51,Sheet1!$D$1&amp;Sheet1!$E$1,Sheet1!H4:H51)=0,+NA(),SUMIF(Sheet1!$Q$4:$Q$51,Sheet1!$D$1&amp;Sheet1!$E$1,Sheet1!H4:H51))</f>
        <v>101932</v>
      </c>
      <c r="I99" s="13">
        <f>+IF(SUMIF(Sheet1!$Q$4:$Q$51,Sheet1!$D$1&amp;Sheet1!$E$1,Sheet1!I4:I51)=0,+NA(),SUMIF(Sheet1!$Q$4:$Q$51,Sheet1!$D$1&amp;Sheet1!$E$1,Sheet1!I4:I51))</f>
        <v>114368</v>
      </c>
      <c r="J99" s="13">
        <f>+IF(SUMIF(Sheet1!$Q$4:$Q$51,Sheet1!$D$1&amp;Sheet1!$E$1,Sheet1!J4:J51)=0,+NA(),SUMIF(Sheet1!$Q$4:$Q$51,Sheet1!$D$1&amp;Sheet1!$E$1,Sheet1!J4:J51))</f>
        <v>106225</v>
      </c>
      <c r="K99" s="13">
        <f>+IF(SUMIF(Sheet1!$Q$4:$Q$51,Sheet1!$D$1&amp;Sheet1!$E$1,Sheet1!K4:K51)=0,+NA(),SUMIF(Sheet1!$Q$4:$Q$51,Sheet1!$D$1&amp;Sheet1!$E$1,Sheet1!K4:K51))</f>
        <v>102756</v>
      </c>
      <c r="L99" s="13">
        <f>+IF(SUMIF(Sheet1!$Q$4:$Q$51,Sheet1!$D$1&amp;Sheet1!$E$1,Sheet1!L4:L51)=0,+NA(),SUMIF(Sheet1!$Q$4:$Q$51,Sheet1!$D$1&amp;Sheet1!$E$1,Sheet1!L4:L51))</f>
        <v>88297</v>
      </c>
      <c r="M99" s="13">
        <f>+IF(SUMIF(Sheet1!$Q$4:$Q$51,Sheet1!$D$1&amp;Sheet1!$E$1,Sheet1!M4:M51)=0,+NA(),SUMIF(Sheet1!$Q$4:$Q$51,Sheet1!$D$1&amp;Sheet1!$E$1,Sheet1!M4:M51))</f>
        <v>92234</v>
      </c>
      <c r="N99" s="13">
        <f>+IF(SUMIF(Sheet1!$Q$4:$Q$51,Sheet1!$D$1&amp;Sheet1!$E$1,Sheet1!N4:N51)=0,+NA(),SUMIF(Sheet1!$Q$4:$Q$51,Sheet1!$D$1&amp;Sheet1!$E$1,Sheet1!N4:N51))</f>
        <v>95570</v>
      </c>
      <c r="O99" s="13">
        <f>+IF(SUMIF(Sheet1!$Q$4:$Q$51,Sheet1!$D$1&amp;Sheet1!$E$1,Sheet1!O4:O51)=0,+NA(),SUMIF(Sheet1!$Q$4:$Q$51,Sheet1!$D$1&amp;Sheet1!$E$1,Sheet1!O4:O51))</f>
        <v>100605</v>
      </c>
    </row>
    <row r="100" spans="3:15">
      <c r="C100" s="3" t="str">
        <f>+Sheet1!H2&amp; " - " &amp;Sheet1!I2</f>
        <v>Superfície Irrigável - Algarve</v>
      </c>
      <c r="D100" s="13">
        <f>+IF(SUMIF(Sheet1!$Q$4:$Q$51,Sheet1!$H$1&amp;Sheet1!$I$1,Sheet1!D4:D51)=0,+NA(),SUMIF(Sheet1!$Q$4:$Q$51,Sheet1!$H$1&amp;Sheet1!$I$1,Sheet1!D4:D51))</f>
        <v>34218</v>
      </c>
      <c r="E100" s="13">
        <f>+IF(SUMIF(Sheet1!$Q$4:$Q$51,Sheet1!$H$1&amp;Sheet1!$I$1,Sheet1!E4:E51)=0,+NA(),SUMIF(Sheet1!$Q$4:$Q$51,Sheet1!$H$1&amp;Sheet1!$I$1,Sheet1!E4:E51))</f>
        <v>34340</v>
      </c>
      <c r="F100" s="13">
        <f>+IF(SUMIF(Sheet1!$Q$4:$Q$51,Sheet1!$H$1&amp;Sheet1!$I$1,Sheet1!F4:F51)=0,+NA(),SUMIF(Sheet1!$Q$4:$Q$51,Sheet1!$H$1&amp;Sheet1!$I$1,Sheet1!F4:F51))</f>
        <v>33809</v>
      </c>
      <c r="G100" s="13">
        <f>+IF(SUMIF(Sheet1!$Q$4:$Q$51,Sheet1!$H$1&amp;Sheet1!$I$1,Sheet1!G4:G51)=0,+NA(),SUMIF(Sheet1!$Q$4:$Q$51,Sheet1!$H$1&amp;Sheet1!$I$1,Sheet1!G4:G51))</f>
        <v>34419</v>
      </c>
      <c r="H100" s="13">
        <f>+IF(SUMIF(Sheet1!$Q$4:$Q$51,Sheet1!$H$1&amp;Sheet1!$I$1,Sheet1!H4:H51)=0,+NA(),SUMIF(Sheet1!$Q$4:$Q$51,Sheet1!$H$1&amp;Sheet1!$I$1,Sheet1!H4:H51))</f>
        <v>30012</v>
      </c>
      <c r="I100" s="13" t="e">
        <f>+IF(SUMIF(Sheet1!$Q$4:$Q$51,Sheet1!$H$1&amp;Sheet1!$I$1,Sheet1!I4:I51)=0,+NA(),SUMIF(Sheet1!$Q$4:$Q$51,Sheet1!$H$1&amp;Sheet1!$I$1,Sheet1!I4:I51))</f>
        <v>#N/A</v>
      </c>
      <c r="J100" s="13">
        <f>+IF(SUMIF(Sheet1!$Q$4:$Q$51,Sheet1!$H$1&amp;Sheet1!$I$1,Sheet1!J4:J51)=0,+NA(),SUMIF(Sheet1!$Q$4:$Q$51,Sheet1!$H$1&amp;Sheet1!$I$1,Sheet1!J4:J51))</f>
        <v>24962</v>
      </c>
      <c r="K100" s="13">
        <f>+IF(SUMIF(Sheet1!$Q$4:$Q$51,Sheet1!$H$1&amp;Sheet1!$I$1,Sheet1!K4:K51)=0,+NA(),SUMIF(Sheet1!$Q$4:$Q$51,Sheet1!$H$1&amp;Sheet1!$I$1,Sheet1!K4:K51))</f>
        <v>19663</v>
      </c>
      <c r="L100" s="13">
        <f>+IF(SUMIF(Sheet1!$Q$4:$Q$51,Sheet1!$H$1&amp;Sheet1!$I$1,Sheet1!L4:L51)=0,+NA(),SUMIF(Sheet1!$Q$4:$Q$51,Sheet1!$H$1&amp;Sheet1!$I$1,Sheet1!L4:L51))</f>
        <v>16274</v>
      </c>
      <c r="M100" s="13">
        <f>+IF(SUMIF(Sheet1!$Q$4:$Q$51,Sheet1!$H$1&amp;Sheet1!$I$1,Sheet1!M4:M51)=0,+NA(),SUMIF(Sheet1!$Q$4:$Q$51,Sheet1!$H$1&amp;Sheet1!$I$1,Sheet1!M4:M51))</f>
        <v>17269</v>
      </c>
      <c r="N100" s="13">
        <f>+IF(SUMIF(Sheet1!$Q$4:$Q$51,Sheet1!$H$1&amp;Sheet1!$I$1,Sheet1!N4:N51)=0,+NA(),SUMIF(Sheet1!$Q$4:$Q$51,Sheet1!$H$1&amp;Sheet1!$I$1,Sheet1!N4:N51))</f>
        <v>17158</v>
      </c>
      <c r="O100" s="13">
        <f>+IF(SUMIF(Sheet1!$Q$4:$Q$51,Sheet1!$H$1&amp;Sheet1!$I$1,Sheet1!O4:O51)=0,+NA(),SUMIF(Sheet1!$Q$4:$Q$51,Sheet1!$H$1&amp;Sheet1!$I$1,Sheet1!O4:O51))</f>
        <v>22658</v>
      </c>
    </row>
    <row r="101" spans="3:15">
      <c r="C101" s="3"/>
      <c r="D101" s="3"/>
      <c r="E101" s="3"/>
      <c r="F101" s="3"/>
      <c r="G101" s="3"/>
      <c r="H101" s="3"/>
      <c r="I101" s="3"/>
      <c r="J101" s="3"/>
      <c r="K101" s="3"/>
      <c r="L101" s="3"/>
      <c r="M101" s="3"/>
      <c r="N101" s="3"/>
    </row>
    <row r="102" spans="3:15">
      <c r="C102" s="3"/>
      <c r="D102" s="3"/>
      <c r="E102" s="3"/>
      <c r="F102" s="3"/>
      <c r="G102" s="3"/>
      <c r="H102" s="3"/>
      <c r="I102" s="3"/>
      <c r="J102" s="3"/>
      <c r="K102" s="3"/>
      <c r="L102" s="3"/>
      <c r="M102" s="3"/>
      <c r="N102" s="3"/>
    </row>
    <row r="103" spans="3:15">
      <c r="C103" s="3"/>
      <c r="D103" s="3"/>
      <c r="E103" s="3"/>
      <c r="F103" s="3"/>
      <c r="G103" s="3"/>
      <c r="H103" s="3"/>
      <c r="I103" s="3"/>
      <c r="J103" s="3"/>
      <c r="K103" s="3"/>
      <c r="L103" s="3"/>
      <c r="M103" s="3"/>
      <c r="N103" s="3"/>
    </row>
    <row r="104" spans="3:15">
      <c r="C104" s="3"/>
      <c r="D104" s="12">
        <v>1989</v>
      </c>
      <c r="E104" s="12">
        <v>1993</v>
      </c>
      <c r="F104" s="12">
        <v>1995</v>
      </c>
      <c r="G104" s="12">
        <v>1997</v>
      </c>
      <c r="H104" s="12">
        <v>1999</v>
      </c>
      <c r="I104" s="12">
        <v>2003</v>
      </c>
      <c r="J104" s="12">
        <v>2005</v>
      </c>
      <c r="K104" s="12">
        <v>2007</v>
      </c>
      <c r="L104" s="12">
        <v>2009</v>
      </c>
      <c r="M104" s="12">
        <v>2013</v>
      </c>
      <c r="N104" s="12">
        <v>2016</v>
      </c>
      <c r="O104" s="12">
        <v>2019</v>
      </c>
    </row>
    <row r="105" spans="3:15">
      <c r="C105" s="3" t="str">
        <f>+C99 &amp; " (IND100 = 1989)"</f>
        <v>Superfície Agrícola Útil (Ha) - Algarve (IND100 = 1989)</v>
      </c>
      <c r="D105" s="14">
        <f t="shared" ref="D105:N105" si="0">+D99/$D99*100</f>
        <v>100</v>
      </c>
      <c r="E105" s="14">
        <f t="shared" si="0"/>
        <v>102.7679687671353</v>
      </c>
      <c r="F105" s="14">
        <f t="shared" si="0"/>
        <v>97.78036102033208</v>
      </c>
      <c r="G105" s="14">
        <f t="shared" si="0"/>
        <v>93.395184933359658</v>
      </c>
      <c r="H105" s="14">
        <f t="shared" si="0"/>
        <v>74.523135861499199</v>
      </c>
      <c r="I105" s="14">
        <f t="shared" si="0"/>
        <v>83.61517484409157</v>
      </c>
      <c r="J105" s="14">
        <f t="shared" si="0"/>
        <v>77.661775564962454</v>
      </c>
      <c r="K105" s="14">
        <f t="shared" si="0"/>
        <v>75.125567521330026</v>
      </c>
      <c r="L105" s="14">
        <f t="shared" si="0"/>
        <v>64.554500325342346</v>
      </c>
      <c r="M105" s="14">
        <f t="shared" si="0"/>
        <v>67.432866156354407</v>
      </c>
      <c r="N105" s="14">
        <f t="shared" si="0"/>
        <v>69.871837051009294</v>
      </c>
      <c r="O105" s="14">
        <f t="shared" ref="O105" si="1">+O99/$D99*100</f>
        <v>73.552957690873598</v>
      </c>
    </row>
    <row r="106" spans="3:15">
      <c r="C106" t="str">
        <f>+C100 &amp; " (IND100 = 1989)"</f>
        <v>Superfície Irrigável - Algarve (IND100 = 1989)</v>
      </c>
      <c r="D106" s="2">
        <f t="shared" ref="D106:N106" si="2">+D100/$D100*100</f>
        <v>100</v>
      </c>
      <c r="E106" s="2">
        <f t="shared" si="2"/>
        <v>100.35653749488573</v>
      </c>
      <c r="F106" s="2">
        <f t="shared" si="2"/>
        <v>98.804722660587998</v>
      </c>
      <c r="G106" s="2">
        <f t="shared" si="2"/>
        <v>100.58741013501667</v>
      </c>
      <c r="H106" s="2">
        <f t="shared" si="2"/>
        <v>87.708223741890237</v>
      </c>
      <c r="I106" s="2" t="e">
        <f t="shared" si="2"/>
        <v>#N/A</v>
      </c>
      <c r="J106" s="2">
        <f t="shared" si="2"/>
        <v>72.949909404407038</v>
      </c>
      <c r="K106" s="2">
        <f t="shared" si="2"/>
        <v>57.463907884739029</v>
      </c>
      <c r="L106" s="2">
        <f t="shared" si="2"/>
        <v>47.559763866970599</v>
      </c>
      <c r="M106" s="2">
        <f t="shared" si="2"/>
        <v>50.467590157227193</v>
      </c>
      <c r="N106" s="2">
        <f t="shared" si="2"/>
        <v>50.143199485650825</v>
      </c>
      <c r="O106" s="2">
        <f t="shared" ref="O106" si="3">+O100/$D100*100</f>
        <v>66.216611140335488</v>
      </c>
    </row>
  </sheetData>
  <mergeCells count="3">
    <mergeCell ref="B1:R1"/>
    <mergeCell ref="B7:Q7"/>
    <mergeCell ref="B30:Q30"/>
  </mergeCells>
  <conditionalFormatting sqref="D55:D58">
    <cfRule type="expression" dxfId="1" priority="2" stopIfTrue="1">
      <formula>#REF!="world"</formula>
    </cfRule>
  </conditionalFormatting>
  <conditionalFormatting sqref="U47:U50">
    <cfRule type="expression" dxfId="0" priority="1" stopIfTrue="1">
      <formula>#REF!="world"</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19050</xdr:colOff>
                    <xdr:row>3</xdr:row>
                    <xdr:rowOff>85725</xdr:rowOff>
                  </from>
                  <to>
                    <xdr:col>4</xdr:col>
                    <xdr:colOff>228600</xdr:colOff>
                    <xdr:row>5</xdr:row>
                    <xdr:rowOff>19050</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4</xdr:col>
                    <xdr:colOff>304800</xdr:colOff>
                    <xdr:row>3</xdr:row>
                    <xdr:rowOff>85725</xdr:rowOff>
                  </from>
                  <to>
                    <xdr:col>7</xdr:col>
                    <xdr:colOff>38100</xdr:colOff>
                    <xdr:row>5</xdr:row>
                    <xdr:rowOff>19050</xdr:rowOff>
                  </to>
                </anchor>
              </controlPr>
            </control>
          </mc:Choice>
        </mc:AlternateContent>
        <mc:AlternateContent xmlns:mc="http://schemas.openxmlformats.org/markup-compatibility/2006">
          <mc:Choice Requires="x14">
            <control shapeId="2053" r:id="rId6" name="Drop Down 5">
              <controlPr defaultSize="0" autoLine="0" autoPict="0">
                <anchor moveWithCells="1">
                  <from>
                    <xdr:col>8</xdr:col>
                    <xdr:colOff>66675</xdr:colOff>
                    <xdr:row>3</xdr:row>
                    <xdr:rowOff>95250</xdr:rowOff>
                  </from>
                  <to>
                    <xdr:col>11</xdr:col>
                    <xdr:colOff>495300</xdr:colOff>
                    <xdr:row>5</xdr:row>
                    <xdr:rowOff>28575</xdr:rowOff>
                  </to>
                </anchor>
              </controlPr>
            </control>
          </mc:Choice>
        </mc:AlternateContent>
        <mc:AlternateContent xmlns:mc="http://schemas.openxmlformats.org/markup-compatibility/2006">
          <mc:Choice Requires="x14">
            <control shapeId="2054" r:id="rId7" name="Drop Down 6">
              <controlPr defaultSize="0" autoLine="0" autoPict="0">
                <anchor moveWithCells="1">
                  <from>
                    <xdr:col>12</xdr:col>
                    <xdr:colOff>85725</xdr:colOff>
                    <xdr:row>3</xdr:row>
                    <xdr:rowOff>95250</xdr:rowOff>
                  </from>
                  <to>
                    <xdr:col>14</xdr:col>
                    <xdr:colOff>428625</xdr:colOff>
                    <xdr:row>5</xdr:row>
                    <xdr:rowOff>28575</xdr:rowOff>
                  </to>
                </anchor>
              </controlPr>
            </control>
          </mc:Choice>
        </mc:AlternateContent>
        <mc:AlternateContent xmlns:mc="http://schemas.openxmlformats.org/markup-compatibility/2006">
          <mc:Choice Requires="x14">
            <control shapeId="2055" r:id="rId8" name="Button 7">
              <controlPr defaultSize="0" print="0" autoFill="0" autoPict="0" macro="[0]!Button5_Click">
                <anchor moveWithCells="1" sizeWithCells="1">
                  <from>
                    <xdr:col>0</xdr:col>
                    <xdr:colOff>66675</xdr:colOff>
                    <xdr:row>0</xdr:row>
                    <xdr:rowOff>66675</xdr:rowOff>
                  </from>
                  <to>
                    <xdr:col>1</xdr:col>
                    <xdr:colOff>95250</xdr:colOff>
                    <xdr:row>1</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Z141"/>
  <sheetViews>
    <sheetView showGridLines="0" tabSelected="1" workbookViewId="0"/>
  </sheetViews>
  <sheetFormatPr defaultRowHeight="12.75"/>
  <sheetData>
    <row r="1" spans="1:5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hidden="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hidden="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hidden="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row>
    <row r="8" spans="1:5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row>
    <row r="9" spans="1:5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row>
    <row r="10" spans="1:52" ht="26.25">
      <c r="A10" s="3"/>
      <c r="B10" s="159" t="s">
        <v>232</v>
      </c>
      <c r="C10" s="31"/>
      <c r="D10" s="31"/>
      <c r="E10" s="31"/>
      <c r="F10" s="31"/>
      <c r="G10" s="31"/>
      <c r="H10" s="31"/>
      <c r="I10" s="31"/>
      <c r="J10" s="31"/>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ht="15">
      <c r="A12" s="3"/>
      <c r="B12" s="3"/>
      <c r="C12" s="160" t="s">
        <v>180</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ht="15">
      <c r="A13" s="3"/>
      <c r="B13" s="3"/>
      <c r="C13" s="3"/>
      <c r="D13" s="3"/>
      <c r="E13" s="3"/>
      <c r="F13" s="3"/>
      <c r="G13" s="3"/>
      <c r="H13" s="3"/>
      <c r="I13" s="3"/>
      <c r="J13" s="3"/>
      <c r="K13" s="3"/>
      <c r="L13" s="3"/>
      <c r="M13" s="16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row>
    <row r="14" spans="1:5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row>
    <row r="15" spans="1:52">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row>
    <row r="16" spans="1:5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row>
    <row r="23" spans="1:5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row>
    <row r="28" spans="1:5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row>
    <row r="29" spans="1:5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2" ht="15.75">
      <c r="A30" s="4" t="s">
        <v>13</v>
      </c>
      <c r="B30" s="5"/>
      <c r="C30" s="6"/>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1:52" ht="15.75">
      <c r="A31" s="7"/>
      <c r="B31" s="8"/>
      <c r="C31" s="6"/>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1:52" ht="15.75">
      <c r="A32" s="7"/>
      <c r="B32" s="9" t="s">
        <v>233</v>
      </c>
      <c r="C32" s="6"/>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ht="15.75">
      <c r="A33" s="7"/>
      <c r="B33" s="10" t="s">
        <v>181</v>
      </c>
      <c r="C33" s="6"/>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sheetData>
  <sheetProtection algorithmName="SHA-512" hashValue="YRcLgmZLRWoecGticj+lACDCvhsR9AZG0Iw/qzJmLtO4ARFA+mw4R2meSWCQf9kqZAyqVMMiCbnz4TxJ9HaPJw==" saltValue="SzhqTtwWDzNyEbJuzDkfxw==" spinCount="100000" sheet="1" objects="1" scenarios="1"/>
  <conditionalFormatting sqref="C30:C33">
    <cfRule type="expression" dxfId="3" priority="1" stopIfTrue="1">
      <formula>#REF!="world"</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AA201"/>
  <sheetViews>
    <sheetView showGridLines="0" zoomScaleNormal="100" zoomScaleSheetLayoutView="115" workbookViewId="0">
      <pane ySplit="1" topLeftCell="A2" activePane="bottomLeft" state="frozen"/>
      <selection activeCell="N122" sqref="N122:N124"/>
      <selection pane="bottomLeft" sqref="A1:D1"/>
    </sheetView>
  </sheetViews>
  <sheetFormatPr defaultRowHeight="12.75"/>
  <cols>
    <col min="1" max="1" width="16.140625" style="84" customWidth="1"/>
    <col min="2" max="2" width="9.140625" style="84" customWidth="1"/>
    <col min="3" max="3" width="9.7109375" style="84" customWidth="1"/>
    <col min="4" max="4" width="4.7109375" style="84" customWidth="1"/>
    <col min="5" max="14" width="8.85546875" style="84" customWidth="1"/>
    <col min="15" max="15" width="10.28515625" bestFit="1" customWidth="1"/>
    <col min="17" max="17" width="12.28515625" bestFit="1" customWidth="1"/>
  </cols>
  <sheetData>
    <row r="1" spans="1:16" ht="38.25" customHeight="1">
      <c r="A1" s="316" t="s">
        <v>1</v>
      </c>
      <c r="B1" s="317"/>
      <c r="C1" s="317"/>
      <c r="D1" s="317"/>
      <c r="E1" s="139">
        <v>1989</v>
      </c>
      <c r="F1" s="139">
        <v>1993</v>
      </c>
      <c r="G1" s="139">
        <v>1995</v>
      </c>
      <c r="H1" s="139">
        <v>1997</v>
      </c>
      <c r="I1" s="139">
        <v>1999</v>
      </c>
      <c r="J1" s="139">
        <v>2003</v>
      </c>
      <c r="K1" s="139">
        <v>2005</v>
      </c>
      <c r="L1" s="139">
        <v>2007</v>
      </c>
      <c r="M1" s="139">
        <v>2009</v>
      </c>
      <c r="N1" s="139">
        <v>2013</v>
      </c>
      <c r="O1" s="139">
        <v>2016</v>
      </c>
      <c r="P1" s="139">
        <v>2019</v>
      </c>
    </row>
    <row r="2" spans="1:16" ht="10.5" customHeight="1">
      <c r="A2" s="305" t="s">
        <v>0</v>
      </c>
      <c r="B2" s="306"/>
      <c r="C2" s="306"/>
      <c r="D2" s="306"/>
      <c r="E2" s="37"/>
      <c r="F2" s="37"/>
      <c r="G2" s="37"/>
      <c r="H2" s="37"/>
      <c r="I2" s="37"/>
      <c r="J2" s="37"/>
      <c r="K2" s="37"/>
      <c r="L2" s="37"/>
      <c r="M2" s="37"/>
      <c r="N2" s="37"/>
      <c r="O2" s="277"/>
      <c r="P2" s="143"/>
    </row>
    <row r="3" spans="1:16" ht="10.5" customHeight="1">
      <c r="A3" s="38" t="s">
        <v>1</v>
      </c>
      <c r="B3" s="39"/>
      <c r="C3" s="39"/>
      <c r="D3" s="39"/>
      <c r="E3" s="40">
        <v>550879</v>
      </c>
      <c r="F3" s="40">
        <v>446146</v>
      </c>
      <c r="G3" s="40">
        <v>412064</v>
      </c>
      <c r="H3" s="40">
        <v>381793</v>
      </c>
      <c r="I3" s="40">
        <v>382163</v>
      </c>
      <c r="J3" s="40">
        <v>330656</v>
      </c>
      <c r="K3" s="40">
        <v>297046</v>
      </c>
      <c r="L3" s="40">
        <v>251547</v>
      </c>
      <c r="M3" s="40">
        <v>278114</v>
      </c>
      <c r="N3" s="40">
        <v>240527</v>
      </c>
      <c r="O3" s="40">
        <v>235774</v>
      </c>
      <c r="P3" s="41">
        <v>266039</v>
      </c>
    </row>
    <row r="4" spans="1:16" ht="10.5" customHeight="1">
      <c r="A4" s="42" t="s">
        <v>2</v>
      </c>
      <c r="B4" s="43"/>
      <c r="C4" s="43"/>
      <c r="D4" s="43"/>
      <c r="E4" s="44">
        <v>111505</v>
      </c>
      <c r="F4" s="44">
        <v>86967</v>
      </c>
      <c r="G4" s="44">
        <v>79916</v>
      </c>
      <c r="H4" s="44">
        <v>73048</v>
      </c>
      <c r="I4" s="44">
        <v>67546</v>
      </c>
      <c r="J4" s="44">
        <v>58757</v>
      </c>
      <c r="K4" s="44">
        <v>52696</v>
      </c>
      <c r="L4" s="44">
        <v>45848</v>
      </c>
      <c r="M4" s="44">
        <v>49037</v>
      </c>
      <c r="N4" s="44">
        <v>41601</v>
      </c>
      <c r="O4" s="44">
        <v>39651</v>
      </c>
      <c r="P4" s="45">
        <v>44560</v>
      </c>
    </row>
    <row r="5" spans="1:16" ht="10.5" customHeight="1">
      <c r="A5" s="46" t="s">
        <v>3</v>
      </c>
      <c r="B5" s="39"/>
      <c r="C5" s="39"/>
      <c r="D5" s="39"/>
      <c r="E5" s="40">
        <v>80551</v>
      </c>
      <c r="F5" s="40">
        <v>75678</v>
      </c>
      <c r="G5" s="40">
        <v>72248</v>
      </c>
      <c r="H5" s="40">
        <v>70098</v>
      </c>
      <c r="I5" s="40">
        <v>70006</v>
      </c>
      <c r="J5" s="40">
        <v>64963</v>
      </c>
      <c r="K5" s="40">
        <v>61649</v>
      </c>
      <c r="L5" s="40">
        <v>56339</v>
      </c>
      <c r="M5" s="40">
        <v>61804</v>
      </c>
      <c r="N5" s="40">
        <v>57224</v>
      </c>
      <c r="O5" s="40">
        <v>56228</v>
      </c>
      <c r="P5" s="41">
        <v>65211</v>
      </c>
    </row>
    <row r="6" spans="1:16" ht="10.5" customHeight="1">
      <c r="A6" s="42" t="s">
        <v>4</v>
      </c>
      <c r="B6" s="43"/>
      <c r="C6" s="43"/>
      <c r="D6" s="43"/>
      <c r="E6" s="44">
        <v>125307</v>
      </c>
      <c r="F6" s="44">
        <v>97459</v>
      </c>
      <c r="G6" s="44">
        <v>88547</v>
      </c>
      <c r="H6" s="44">
        <v>80217</v>
      </c>
      <c r="I6" s="44">
        <v>79806</v>
      </c>
      <c r="J6" s="44">
        <v>66060</v>
      </c>
      <c r="K6" s="44">
        <v>58823</v>
      </c>
      <c r="L6" s="44">
        <v>47542</v>
      </c>
      <c r="M6" s="44">
        <v>49424</v>
      </c>
      <c r="N6" s="44">
        <v>38356</v>
      </c>
      <c r="O6" s="44">
        <v>39462</v>
      </c>
      <c r="P6" s="45">
        <v>44245</v>
      </c>
    </row>
    <row r="7" spans="1:16" ht="10.5" customHeight="1">
      <c r="A7" s="46" t="s">
        <v>5</v>
      </c>
      <c r="B7" s="39"/>
      <c r="C7" s="39"/>
      <c r="D7" s="39"/>
      <c r="E7" s="40">
        <v>60386</v>
      </c>
      <c r="F7" s="40">
        <v>49533</v>
      </c>
      <c r="G7" s="40">
        <v>45878</v>
      </c>
      <c r="H7" s="40">
        <v>42841</v>
      </c>
      <c r="I7" s="40">
        <v>48313</v>
      </c>
      <c r="J7" s="40">
        <v>40788</v>
      </c>
      <c r="K7" s="40">
        <v>35749</v>
      </c>
      <c r="L7" s="40">
        <v>30357</v>
      </c>
      <c r="M7" s="40">
        <v>33763</v>
      </c>
      <c r="N7" s="40">
        <v>30862</v>
      </c>
      <c r="O7" s="40">
        <v>29065</v>
      </c>
      <c r="P7" s="41">
        <v>33617</v>
      </c>
    </row>
    <row r="8" spans="1:16" ht="10.5" customHeight="1">
      <c r="A8" s="42" t="s">
        <v>6</v>
      </c>
      <c r="B8" s="43"/>
      <c r="C8" s="43"/>
      <c r="D8" s="43"/>
      <c r="E8" s="44">
        <v>99938</v>
      </c>
      <c r="F8" s="44">
        <v>78609</v>
      </c>
      <c r="G8" s="44">
        <v>71430</v>
      </c>
      <c r="H8" s="44">
        <v>64874</v>
      </c>
      <c r="I8" s="44">
        <v>61615</v>
      </c>
      <c r="J8" s="44">
        <v>52375</v>
      </c>
      <c r="K8" s="44">
        <v>43850</v>
      </c>
      <c r="L8" s="44">
        <v>33225</v>
      </c>
      <c r="M8" s="44">
        <v>39875</v>
      </c>
      <c r="N8" s="44">
        <v>31450</v>
      </c>
      <c r="O8" s="44">
        <v>31217</v>
      </c>
      <c r="P8" s="45">
        <v>34486</v>
      </c>
    </row>
    <row r="9" spans="1:16" ht="10.5" customHeight="1">
      <c r="A9" s="46" t="s">
        <v>7</v>
      </c>
      <c r="B9" s="39"/>
      <c r="C9" s="39"/>
      <c r="D9" s="39"/>
      <c r="E9" s="40">
        <v>47049</v>
      </c>
      <c r="F9" s="40">
        <v>37491</v>
      </c>
      <c r="G9" s="40">
        <v>36114</v>
      </c>
      <c r="H9" s="40">
        <v>34722</v>
      </c>
      <c r="I9" s="40">
        <v>35906</v>
      </c>
      <c r="J9" s="40">
        <v>31830</v>
      </c>
      <c r="K9" s="40">
        <v>29558</v>
      </c>
      <c r="L9" s="40">
        <v>26032</v>
      </c>
      <c r="M9" s="40">
        <v>31828</v>
      </c>
      <c r="N9" s="40">
        <v>29478</v>
      </c>
      <c r="O9" s="40">
        <v>28424</v>
      </c>
      <c r="P9" s="41">
        <v>31131</v>
      </c>
    </row>
    <row r="10" spans="1:16" ht="10.5" customHeight="1">
      <c r="A10" s="42" t="s">
        <v>8</v>
      </c>
      <c r="B10" s="43"/>
      <c r="C10" s="43"/>
      <c r="D10" s="43"/>
      <c r="E10" s="44">
        <v>26143</v>
      </c>
      <c r="F10" s="44">
        <v>20409</v>
      </c>
      <c r="G10" s="44">
        <v>17931</v>
      </c>
      <c r="H10" s="44">
        <v>15993</v>
      </c>
      <c r="I10" s="44">
        <v>18971</v>
      </c>
      <c r="J10" s="44">
        <v>15883</v>
      </c>
      <c r="K10" s="44">
        <v>14721</v>
      </c>
      <c r="L10" s="44">
        <v>12204</v>
      </c>
      <c r="M10" s="44">
        <v>12383</v>
      </c>
      <c r="N10" s="44">
        <v>11556</v>
      </c>
      <c r="O10" s="44">
        <v>11728</v>
      </c>
      <c r="P10" s="45">
        <v>12789</v>
      </c>
    </row>
    <row r="11" spans="1:16" ht="4.5" customHeight="1">
      <c r="A11" s="47"/>
      <c r="B11" s="43"/>
      <c r="C11" s="43"/>
      <c r="D11" s="43"/>
      <c r="E11" s="44"/>
      <c r="F11" s="44"/>
      <c r="G11" s="44"/>
      <c r="H11" s="44"/>
      <c r="I11" s="44"/>
      <c r="J11" s="44"/>
      <c r="K11" s="44"/>
      <c r="L11" s="44"/>
      <c r="M11" s="44"/>
      <c r="N11" s="44"/>
      <c r="O11" s="44"/>
      <c r="P11" s="45"/>
    </row>
    <row r="12" spans="1:16" ht="10.5" customHeight="1">
      <c r="A12" s="48" t="s">
        <v>112</v>
      </c>
      <c r="B12" s="43"/>
      <c r="C12" s="43"/>
      <c r="D12" s="43"/>
      <c r="E12" s="49"/>
      <c r="F12" s="49"/>
      <c r="G12" s="49"/>
      <c r="H12" s="49"/>
      <c r="I12" s="49"/>
      <c r="J12" s="49"/>
      <c r="K12" s="49"/>
      <c r="L12" s="49"/>
      <c r="M12" s="49"/>
      <c r="N12" s="49"/>
      <c r="O12" s="49"/>
      <c r="P12" s="296"/>
    </row>
    <row r="13" spans="1:16" ht="10.5" customHeight="1">
      <c r="A13" s="51" t="s">
        <v>113</v>
      </c>
      <c r="B13" s="52"/>
      <c r="C13" s="52"/>
      <c r="D13" s="52"/>
      <c r="E13" s="40">
        <v>446184</v>
      </c>
      <c r="F13" s="40">
        <v>343780</v>
      </c>
      <c r="G13" s="40">
        <v>311525</v>
      </c>
      <c r="H13" s="40">
        <v>286550</v>
      </c>
      <c r="I13" s="40">
        <v>296010</v>
      </c>
      <c r="J13" s="40">
        <v>249826</v>
      </c>
      <c r="K13" s="40">
        <v>218948</v>
      </c>
      <c r="L13" s="40">
        <v>179656</v>
      </c>
      <c r="M13" s="40">
        <v>207062</v>
      </c>
      <c r="N13" s="40">
        <v>170929</v>
      </c>
      <c r="O13" s="40">
        <v>165331</v>
      </c>
      <c r="P13" s="41">
        <v>189254</v>
      </c>
    </row>
    <row r="14" spans="1:16" ht="10.5" customHeight="1">
      <c r="A14" s="169" t="s">
        <v>114</v>
      </c>
      <c r="B14" s="49"/>
      <c r="C14" s="49"/>
      <c r="D14" s="49"/>
      <c r="E14" s="44">
        <v>91424</v>
      </c>
      <c r="F14" s="44">
        <v>91810</v>
      </c>
      <c r="G14" s="44">
        <v>89783</v>
      </c>
      <c r="H14" s="44">
        <v>84931</v>
      </c>
      <c r="I14" s="44">
        <v>73258</v>
      </c>
      <c r="J14" s="44">
        <v>69253</v>
      </c>
      <c r="K14" s="44">
        <v>66865</v>
      </c>
      <c r="L14" s="44">
        <v>61534</v>
      </c>
      <c r="M14" s="44">
        <v>59667</v>
      </c>
      <c r="N14" s="44">
        <v>58536</v>
      </c>
      <c r="O14" s="44">
        <v>58861</v>
      </c>
      <c r="P14" s="45">
        <v>60776</v>
      </c>
    </row>
    <row r="15" spans="1:16" ht="10.5" customHeight="1">
      <c r="A15" s="53" t="s">
        <v>115</v>
      </c>
      <c r="B15" s="54"/>
      <c r="C15" s="54"/>
      <c r="D15" s="54"/>
      <c r="E15" s="55">
        <v>9050</v>
      </c>
      <c r="F15" s="55">
        <v>9287</v>
      </c>
      <c r="G15" s="55">
        <v>9601</v>
      </c>
      <c r="H15" s="55">
        <v>9340</v>
      </c>
      <c r="I15" s="55">
        <v>9612</v>
      </c>
      <c r="J15" s="55">
        <v>9393</v>
      </c>
      <c r="K15" s="55">
        <v>9971</v>
      </c>
      <c r="L15" s="55">
        <v>9485</v>
      </c>
      <c r="M15" s="55">
        <v>10047</v>
      </c>
      <c r="N15" s="55">
        <v>10249</v>
      </c>
      <c r="O15" s="55">
        <v>10395</v>
      </c>
      <c r="P15" s="56">
        <v>12084</v>
      </c>
    </row>
    <row r="16" spans="1:16" ht="10.5" customHeight="1">
      <c r="A16" s="49"/>
      <c r="B16" s="49"/>
      <c r="C16" s="49"/>
      <c r="D16" s="49"/>
      <c r="E16" s="49"/>
      <c r="F16" s="49"/>
      <c r="G16" s="49"/>
      <c r="H16" s="49"/>
      <c r="I16" s="49"/>
      <c r="J16" s="49"/>
      <c r="K16" s="49"/>
      <c r="L16" s="49"/>
      <c r="M16" s="49"/>
      <c r="N16" s="49"/>
      <c r="O16" s="141"/>
      <c r="P16" s="141"/>
    </row>
    <row r="17" spans="1:16" ht="10.5" customHeight="1">
      <c r="A17" s="305" t="s">
        <v>116</v>
      </c>
      <c r="B17" s="306"/>
      <c r="C17" s="306"/>
      <c r="D17" s="306"/>
      <c r="E17" s="37"/>
      <c r="F17" s="37"/>
      <c r="G17" s="37"/>
      <c r="H17" s="37"/>
      <c r="I17" s="37"/>
      <c r="J17" s="37"/>
      <c r="K17" s="37"/>
      <c r="L17" s="37"/>
      <c r="M17" s="37"/>
      <c r="N17" s="37"/>
      <c r="O17" s="277"/>
      <c r="P17" s="143"/>
    </row>
    <row r="18" spans="1:16" ht="10.5" customHeight="1">
      <c r="A18" s="57" t="s">
        <v>1</v>
      </c>
      <c r="B18" s="58"/>
      <c r="C18" s="52"/>
      <c r="D18" s="52"/>
      <c r="E18" s="40">
        <v>5157213</v>
      </c>
      <c r="F18" s="40">
        <v>4999731</v>
      </c>
      <c r="G18" s="40">
        <v>4929405</v>
      </c>
      <c r="H18" s="40">
        <v>4800054</v>
      </c>
      <c r="I18" s="40">
        <v>5039569</v>
      </c>
      <c r="J18" s="40">
        <v>4719438</v>
      </c>
      <c r="K18" s="40">
        <v>4632024</v>
      </c>
      <c r="L18" s="40">
        <v>4272503</v>
      </c>
      <c r="M18" s="40">
        <v>4571531</v>
      </c>
      <c r="N18" s="40">
        <v>4492242</v>
      </c>
      <c r="O18" s="40">
        <v>4515890</v>
      </c>
      <c r="P18" s="41">
        <v>4987658</v>
      </c>
    </row>
    <row r="19" spans="1:16" ht="10.5" customHeight="1">
      <c r="A19" s="42" t="s">
        <v>9</v>
      </c>
      <c r="B19" s="59"/>
      <c r="C19" s="49"/>
      <c r="D19" s="49"/>
      <c r="E19" s="44">
        <v>3879579</v>
      </c>
      <c r="F19" s="44">
        <v>3821319</v>
      </c>
      <c r="G19" s="44">
        <v>3800379</v>
      </c>
      <c r="H19" s="44">
        <v>3700161</v>
      </c>
      <c r="I19" s="44">
        <v>3736140</v>
      </c>
      <c r="J19" s="44">
        <v>3578034</v>
      </c>
      <c r="K19" s="44">
        <v>3552347</v>
      </c>
      <c r="L19" s="44">
        <v>3357019</v>
      </c>
      <c r="M19" s="44">
        <v>3542305</v>
      </c>
      <c r="N19" s="44">
        <v>3517740</v>
      </c>
      <c r="O19" s="44">
        <v>3513006</v>
      </c>
      <c r="P19" s="45">
        <v>3838708</v>
      </c>
    </row>
    <row r="20" spans="1:16" ht="10.5" customHeight="1">
      <c r="A20" s="60" t="s">
        <v>117</v>
      </c>
      <c r="B20" s="61"/>
      <c r="C20" s="52"/>
      <c r="D20" s="52"/>
      <c r="E20" s="40">
        <v>965676</v>
      </c>
      <c r="F20" s="40">
        <v>867336</v>
      </c>
      <c r="G20" s="40">
        <v>803967</v>
      </c>
      <c r="H20" s="40">
        <v>801053</v>
      </c>
      <c r="I20" s="40">
        <v>997497</v>
      </c>
      <c r="J20" s="40">
        <v>878078</v>
      </c>
      <c r="K20" s="40">
        <v>838801</v>
      </c>
      <c r="L20" s="40">
        <v>707750</v>
      </c>
      <c r="M20" s="40">
        <v>837431</v>
      </c>
      <c r="N20" s="40">
        <v>800482</v>
      </c>
      <c r="O20" s="40">
        <v>822722</v>
      </c>
      <c r="P20" s="41">
        <v>960040</v>
      </c>
    </row>
    <row r="21" spans="1:16" ht="10.5" customHeight="1">
      <c r="A21" s="47" t="s">
        <v>10</v>
      </c>
      <c r="B21" s="59"/>
      <c r="C21" s="49"/>
      <c r="D21" s="49"/>
      <c r="E21" s="44">
        <v>243534</v>
      </c>
      <c r="F21" s="44">
        <v>215329</v>
      </c>
      <c r="G21" s="44">
        <v>218610</v>
      </c>
      <c r="H21" s="44">
        <v>208216</v>
      </c>
      <c r="I21" s="44">
        <v>201084</v>
      </c>
      <c r="J21" s="44">
        <v>180743</v>
      </c>
      <c r="K21" s="44">
        <v>158346</v>
      </c>
      <c r="L21" s="44">
        <v>134587</v>
      </c>
      <c r="M21" s="44">
        <v>125283</v>
      </c>
      <c r="N21" s="44">
        <v>99394</v>
      </c>
      <c r="O21" s="44">
        <v>96491</v>
      </c>
      <c r="P21" s="45">
        <v>90171</v>
      </c>
    </row>
    <row r="22" spans="1:16" ht="10.5" customHeight="1">
      <c r="A22" s="46" t="s">
        <v>11</v>
      </c>
      <c r="B22" s="61"/>
      <c r="C22" s="52"/>
      <c r="D22" s="52"/>
      <c r="E22" s="40">
        <v>68425</v>
      </c>
      <c r="F22" s="40">
        <v>95747</v>
      </c>
      <c r="G22" s="40">
        <v>106448</v>
      </c>
      <c r="H22" s="40">
        <v>90624</v>
      </c>
      <c r="I22" s="40">
        <v>104848</v>
      </c>
      <c r="J22" s="40">
        <v>82584</v>
      </c>
      <c r="K22" s="40">
        <v>82531</v>
      </c>
      <c r="L22" s="40">
        <v>73146</v>
      </c>
      <c r="M22" s="40">
        <v>66512</v>
      </c>
      <c r="N22" s="40">
        <v>74626</v>
      </c>
      <c r="O22" s="40">
        <v>83671</v>
      </c>
      <c r="P22" s="41">
        <v>98739</v>
      </c>
    </row>
    <row r="23" spans="1:16" ht="10.5" customHeight="1">
      <c r="A23" s="169"/>
      <c r="B23" s="49"/>
      <c r="C23" s="49"/>
      <c r="D23" s="49"/>
      <c r="E23" s="49"/>
      <c r="F23" s="49"/>
      <c r="G23" s="49"/>
      <c r="H23" s="49"/>
      <c r="I23" s="49"/>
      <c r="J23" s="49"/>
      <c r="K23" s="49"/>
      <c r="L23" s="49"/>
      <c r="M23" s="49"/>
      <c r="N23" s="49"/>
      <c r="O23" s="49"/>
      <c r="P23" s="50"/>
    </row>
    <row r="24" spans="1:16" ht="10.5" customHeight="1">
      <c r="A24" s="318" t="s">
        <v>118</v>
      </c>
      <c r="B24" s="319"/>
      <c r="C24" s="319"/>
      <c r="D24" s="319"/>
      <c r="E24" s="49"/>
      <c r="F24" s="49"/>
      <c r="G24" s="49"/>
      <c r="H24" s="49"/>
      <c r="I24" s="49"/>
      <c r="J24" s="49"/>
      <c r="K24" s="49"/>
      <c r="L24" s="49"/>
      <c r="M24" s="49"/>
      <c r="N24" s="49"/>
      <c r="O24" s="49"/>
      <c r="P24" s="50"/>
    </row>
    <row r="25" spans="1:16" ht="10.5" customHeight="1">
      <c r="A25" s="57" t="s">
        <v>1</v>
      </c>
      <c r="B25" s="52"/>
      <c r="C25" s="52"/>
      <c r="D25" s="52"/>
      <c r="E25" s="40">
        <v>3879579</v>
      </c>
      <c r="F25" s="40">
        <v>3821319</v>
      </c>
      <c r="G25" s="40">
        <v>3800379</v>
      </c>
      <c r="H25" s="40">
        <v>3700161</v>
      </c>
      <c r="I25" s="40">
        <v>3736140</v>
      </c>
      <c r="J25" s="40">
        <v>3578034</v>
      </c>
      <c r="K25" s="40">
        <v>3552347</v>
      </c>
      <c r="L25" s="40">
        <v>3357019</v>
      </c>
      <c r="M25" s="40">
        <v>3542305</v>
      </c>
      <c r="N25" s="40">
        <v>3517740</v>
      </c>
      <c r="O25" s="40">
        <v>3513006</v>
      </c>
      <c r="P25" s="41">
        <v>3838708</v>
      </c>
    </row>
    <row r="26" spans="1:16" ht="10.5" customHeight="1">
      <c r="A26" s="47" t="s">
        <v>2</v>
      </c>
      <c r="B26" s="49"/>
      <c r="C26" s="49"/>
      <c r="D26" s="49"/>
      <c r="E26" s="44">
        <v>289624</v>
      </c>
      <c r="F26" s="44">
        <v>257684</v>
      </c>
      <c r="G26" s="44">
        <v>239465</v>
      </c>
      <c r="H26" s="44">
        <v>243450</v>
      </c>
      <c r="I26" s="44">
        <v>215675</v>
      </c>
      <c r="J26" s="44">
        <v>233702</v>
      </c>
      <c r="K26" s="44">
        <v>232260</v>
      </c>
      <c r="L26" s="44">
        <v>220371</v>
      </c>
      <c r="M26" s="44">
        <v>211154</v>
      </c>
      <c r="N26" s="44">
        <v>214554</v>
      </c>
      <c r="O26" s="44">
        <v>198415</v>
      </c>
      <c r="P26" s="45">
        <v>212639</v>
      </c>
    </row>
    <row r="27" spans="1:16" ht="10.5" customHeight="1">
      <c r="A27" s="60" t="s">
        <v>3</v>
      </c>
      <c r="B27" s="52"/>
      <c r="C27" s="52"/>
      <c r="D27" s="52"/>
      <c r="E27" s="40">
        <v>489133</v>
      </c>
      <c r="F27" s="40">
        <v>493229</v>
      </c>
      <c r="G27" s="40">
        <v>495965</v>
      </c>
      <c r="H27" s="40">
        <v>462230</v>
      </c>
      <c r="I27" s="40">
        <v>457881</v>
      </c>
      <c r="J27" s="40">
        <v>467158</v>
      </c>
      <c r="K27" s="40">
        <v>473530</v>
      </c>
      <c r="L27" s="40">
        <v>474617</v>
      </c>
      <c r="M27" s="40">
        <v>432873</v>
      </c>
      <c r="N27" s="40">
        <v>432056</v>
      </c>
      <c r="O27" s="40">
        <v>454719</v>
      </c>
      <c r="P27" s="41">
        <v>450701</v>
      </c>
    </row>
    <row r="28" spans="1:16" ht="10.5" customHeight="1">
      <c r="A28" s="42" t="s">
        <v>4</v>
      </c>
      <c r="B28" s="49"/>
      <c r="C28" s="49"/>
      <c r="D28" s="49"/>
      <c r="E28" s="44">
        <v>231458</v>
      </c>
      <c r="F28" s="44">
        <v>220532</v>
      </c>
      <c r="G28" s="44">
        <v>205702</v>
      </c>
      <c r="H28" s="44">
        <v>179896</v>
      </c>
      <c r="I28" s="44">
        <v>169779</v>
      </c>
      <c r="J28" s="44">
        <v>154781</v>
      </c>
      <c r="K28" s="44">
        <v>151949</v>
      </c>
      <c r="L28" s="44">
        <v>135986</v>
      </c>
      <c r="M28" s="44">
        <v>125436</v>
      </c>
      <c r="N28" s="44">
        <v>117387</v>
      </c>
      <c r="O28" s="44">
        <v>122929</v>
      </c>
      <c r="P28" s="45">
        <v>129848</v>
      </c>
    </row>
    <row r="29" spans="1:16" ht="10.5" customHeight="1">
      <c r="A29" s="46" t="s">
        <v>5</v>
      </c>
      <c r="B29" s="52"/>
      <c r="C29" s="52"/>
      <c r="D29" s="52"/>
      <c r="E29" s="40">
        <v>433947</v>
      </c>
      <c r="F29" s="40">
        <v>443745</v>
      </c>
      <c r="G29" s="40">
        <v>441138</v>
      </c>
      <c r="H29" s="40">
        <v>435052</v>
      </c>
      <c r="I29" s="40">
        <v>418977</v>
      </c>
      <c r="J29" s="40">
        <v>390252</v>
      </c>
      <c r="K29" s="40">
        <v>384005</v>
      </c>
      <c r="L29" s="40">
        <v>352257</v>
      </c>
      <c r="M29" s="40">
        <v>337031</v>
      </c>
      <c r="N29" s="40">
        <v>341976</v>
      </c>
      <c r="O29" s="40">
        <v>356488</v>
      </c>
      <c r="P29" s="41">
        <v>391754</v>
      </c>
    </row>
    <row r="30" spans="1:16" ht="10.5" customHeight="1">
      <c r="A30" s="42" t="s">
        <v>6</v>
      </c>
      <c r="B30" s="49"/>
      <c r="C30" s="49"/>
      <c r="D30" s="49"/>
      <c r="E30" s="44">
        <v>456544</v>
      </c>
      <c r="F30" s="44">
        <v>498887</v>
      </c>
      <c r="G30" s="44">
        <v>483831</v>
      </c>
      <c r="H30" s="44">
        <v>494427</v>
      </c>
      <c r="I30" s="44">
        <v>447853</v>
      </c>
      <c r="J30" s="44">
        <v>381558</v>
      </c>
      <c r="K30" s="44">
        <v>412093</v>
      </c>
      <c r="L30" s="44">
        <v>349237</v>
      </c>
      <c r="M30" s="44">
        <v>391006</v>
      </c>
      <c r="N30" s="44">
        <v>370390</v>
      </c>
      <c r="O30" s="44">
        <v>378010</v>
      </c>
      <c r="P30" s="45">
        <v>409095</v>
      </c>
    </row>
    <row r="31" spans="1:16" ht="10.5" customHeight="1">
      <c r="A31" s="46" t="s">
        <v>7</v>
      </c>
      <c r="B31" s="52"/>
      <c r="C31" s="52"/>
      <c r="D31" s="52"/>
      <c r="E31" s="40">
        <v>1842094</v>
      </c>
      <c r="F31" s="40">
        <v>1766678</v>
      </c>
      <c r="G31" s="40">
        <v>1800535</v>
      </c>
      <c r="H31" s="40">
        <v>1757360</v>
      </c>
      <c r="I31" s="40">
        <v>1924043</v>
      </c>
      <c r="J31" s="40">
        <v>1836215</v>
      </c>
      <c r="K31" s="40">
        <v>1792285</v>
      </c>
      <c r="L31" s="40">
        <v>1721795</v>
      </c>
      <c r="M31" s="40">
        <v>1956508</v>
      </c>
      <c r="N31" s="40">
        <v>1949142</v>
      </c>
      <c r="O31" s="40">
        <v>1906874</v>
      </c>
      <c r="P31" s="41">
        <v>2144066</v>
      </c>
    </row>
    <row r="32" spans="1:16" ht="10.5" customHeight="1">
      <c r="A32" s="42" t="s">
        <v>8</v>
      </c>
      <c r="B32" s="49"/>
      <c r="C32" s="49"/>
      <c r="D32" s="49"/>
      <c r="E32" s="44">
        <v>136779</v>
      </c>
      <c r="F32" s="44">
        <v>140565</v>
      </c>
      <c r="G32" s="44">
        <v>133743</v>
      </c>
      <c r="H32" s="44">
        <v>127745</v>
      </c>
      <c r="I32" s="44">
        <v>101932</v>
      </c>
      <c r="J32" s="44">
        <v>114368</v>
      </c>
      <c r="K32" s="44">
        <v>106225</v>
      </c>
      <c r="L32" s="44">
        <v>102756</v>
      </c>
      <c r="M32" s="44">
        <v>88297</v>
      </c>
      <c r="N32" s="44">
        <v>92234</v>
      </c>
      <c r="O32" s="44">
        <v>95570</v>
      </c>
      <c r="P32" s="45">
        <v>100605</v>
      </c>
    </row>
    <row r="33" spans="1:17" ht="10.5" customHeight="1">
      <c r="A33" s="169"/>
      <c r="B33" s="49"/>
      <c r="C33" s="49"/>
      <c r="D33" s="49"/>
      <c r="E33" s="49"/>
      <c r="F33" s="49"/>
      <c r="G33" s="49"/>
      <c r="H33" s="49"/>
      <c r="I33" s="49"/>
      <c r="J33" s="49"/>
      <c r="K33" s="49"/>
      <c r="L33" s="49"/>
      <c r="M33" s="49"/>
      <c r="N33" s="49"/>
      <c r="O33" s="49"/>
      <c r="P33" s="50"/>
    </row>
    <row r="34" spans="1:17" ht="10.5" customHeight="1">
      <c r="A34" s="166" t="s">
        <v>119</v>
      </c>
      <c r="B34" s="49"/>
      <c r="C34" s="49"/>
      <c r="D34" s="49"/>
      <c r="E34" s="49"/>
      <c r="F34" s="49"/>
      <c r="G34" s="49"/>
      <c r="H34" s="49"/>
      <c r="I34" s="49"/>
      <c r="J34" s="49"/>
      <c r="K34" s="49"/>
      <c r="L34" s="49"/>
      <c r="M34" s="49"/>
      <c r="N34" s="49"/>
      <c r="O34" s="49"/>
      <c r="P34" s="50"/>
    </row>
    <row r="35" spans="1:17" ht="10.5" customHeight="1">
      <c r="A35" s="62" t="s">
        <v>120</v>
      </c>
      <c r="B35" s="52"/>
      <c r="C35" s="52"/>
      <c r="D35" s="52"/>
      <c r="E35" s="40">
        <v>731458</v>
      </c>
      <c r="F35" s="40">
        <v>625118</v>
      </c>
      <c r="G35" s="40">
        <v>574760</v>
      </c>
      <c r="H35" s="40">
        <v>527529</v>
      </c>
      <c r="I35" s="40">
        <v>513791</v>
      </c>
      <c r="J35" s="40">
        <v>463738</v>
      </c>
      <c r="K35" s="40">
        <v>401651</v>
      </c>
      <c r="L35" s="40">
        <v>335945</v>
      </c>
      <c r="M35" s="40">
        <v>382341</v>
      </c>
      <c r="N35" s="40">
        <v>325926</v>
      </c>
      <c r="O35" s="40">
        <v>318159</v>
      </c>
      <c r="P35" s="41">
        <v>353291</v>
      </c>
    </row>
    <row r="36" spans="1:17" ht="10.5" customHeight="1">
      <c r="A36" s="63" t="s">
        <v>114</v>
      </c>
      <c r="B36" s="49"/>
      <c r="C36" s="49"/>
      <c r="D36" s="49"/>
      <c r="E36" s="44">
        <v>1090803</v>
      </c>
      <c r="F36" s="44">
        <v>1133878</v>
      </c>
      <c r="G36" s="44">
        <v>1126281</v>
      </c>
      <c r="H36" s="44">
        <v>1070249</v>
      </c>
      <c r="I36" s="44">
        <v>928258</v>
      </c>
      <c r="J36" s="44">
        <v>891107</v>
      </c>
      <c r="K36" s="44">
        <v>860460</v>
      </c>
      <c r="L36" s="44">
        <v>805855</v>
      </c>
      <c r="M36" s="44">
        <v>777505</v>
      </c>
      <c r="N36" s="44">
        <v>797420</v>
      </c>
      <c r="O36" s="44">
        <v>798835</v>
      </c>
      <c r="P36" s="45">
        <v>823120</v>
      </c>
    </row>
    <row r="37" spans="1:17" ht="10.5" customHeight="1">
      <c r="A37" s="62" t="s">
        <v>115</v>
      </c>
      <c r="B37" s="52"/>
      <c r="C37" s="52"/>
      <c r="D37" s="52"/>
      <c r="E37" s="40">
        <v>2057316</v>
      </c>
      <c r="F37" s="40">
        <v>2062323</v>
      </c>
      <c r="G37" s="40">
        <v>2099337</v>
      </c>
      <c r="H37" s="40">
        <v>2102382</v>
      </c>
      <c r="I37" s="40">
        <v>2294091</v>
      </c>
      <c r="J37" s="40">
        <v>2223188</v>
      </c>
      <c r="K37" s="40">
        <v>2290236</v>
      </c>
      <c r="L37" s="40">
        <v>2215219</v>
      </c>
      <c r="M37" s="40">
        <v>2382459</v>
      </c>
      <c r="N37" s="40">
        <v>2394395</v>
      </c>
      <c r="O37" s="40">
        <v>2396012</v>
      </c>
      <c r="P37" s="41">
        <v>2662297</v>
      </c>
    </row>
    <row r="38" spans="1:17" ht="10.5" customHeight="1">
      <c r="A38" s="169"/>
      <c r="B38" s="49"/>
      <c r="C38" s="49"/>
      <c r="D38" s="49"/>
      <c r="E38" s="49"/>
      <c r="F38" s="49"/>
      <c r="G38" s="49"/>
      <c r="H38" s="49"/>
      <c r="I38" s="49"/>
      <c r="J38" s="49"/>
      <c r="K38" s="49"/>
      <c r="L38" s="49"/>
      <c r="M38" s="49"/>
      <c r="N38" s="49"/>
      <c r="O38" s="49"/>
      <c r="P38" s="50"/>
    </row>
    <row r="39" spans="1:17" ht="10.5" customHeight="1">
      <c r="A39" s="64" t="s">
        <v>121</v>
      </c>
      <c r="B39" s="49"/>
      <c r="C39" s="49"/>
      <c r="D39" s="49"/>
      <c r="E39" s="49"/>
      <c r="F39" s="49"/>
      <c r="G39" s="49"/>
      <c r="H39" s="49"/>
      <c r="I39" s="49"/>
      <c r="J39" s="49"/>
      <c r="K39" s="49"/>
      <c r="L39" s="49"/>
      <c r="M39" s="49"/>
      <c r="N39" s="49"/>
      <c r="O39" s="49"/>
      <c r="P39" s="50"/>
    </row>
    <row r="40" spans="1:17" ht="10.5" customHeight="1">
      <c r="A40" s="60" t="s">
        <v>64</v>
      </c>
      <c r="B40" s="52"/>
      <c r="C40" s="52"/>
      <c r="D40" s="52"/>
      <c r="E40" s="40">
        <v>2330327</v>
      </c>
      <c r="F40" s="40">
        <v>2258395</v>
      </c>
      <c r="G40" s="40">
        <v>2111584</v>
      </c>
      <c r="H40" s="40">
        <v>2082578</v>
      </c>
      <c r="I40" s="40">
        <v>1725887</v>
      </c>
      <c r="J40" s="40">
        <v>1513900</v>
      </c>
      <c r="K40" s="40">
        <v>1228939</v>
      </c>
      <c r="L40" s="40">
        <v>1066583</v>
      </c>
      <c r="M40" s="40">
        <v>1158805</v>
      </c>
      <c r="N40" s="40">
        <v>1081311</v>
      </c>
      <c r="O40" s="40">
        <v>1019186</v>
      </c>
      <c r="P40" s="41">
        <v>1007264</v>
      </c>
    </row>
    <row r="41" spans="1:17" ht="10.5" customHeight="1">
      <c r="A41" s="47" t="s">
        <v>65</v>
      </c>
      <c r="B41" s="49"/>
      <c r="C41" s="49"/>
      <c r="D41" s="49"/>
      <c r="E41" s="44">
        <v>31765</v>
      </c>
      <c r="F41" s="44">
        <v>29826</v>
      </c>
      <c r="G41" s="44">
        <v>27176</v>
      </c>
      <c r="H41" s="44">
        <v>25574</v>
      </c>
      <c r="I41" s="44">
        <v>20965</v>
      </c>
      <c r="J41" s="44">
        <v>19274</v>
      </c>
      <c r="K41" s="44">
        <v>20712</v>
      </c>
      <c r="L41" s="44">
        <v>17830</v>
      </c>
      <c r="M41" s="44">
        <v>18991</v>
      </c>
      <c r="N41" s="44">
        <v>14473</v>
      </c>
      <c r="O41" s="44">
        <v>15690</v>
      </c>
      <c r="P41" s="45">
        <v>15719</v>
      </c>
    </row>
    <row r="42" spans="1:17" ht="10.5" customHeight="1">
      <c r="A42" s="60" t="s">
        <v>66</v>
      </c>
      <c r="B42" s="52"/>
      <c r="C42" s="52"/>
      <c r="D42" s="52"/>
      <c r="E42" s="40">
        <v>780966</v>
      </c>
      <c r="F42" s="40">
        <v>748594</v>
      </c>
      <c r="G42" s="40">
        <v>739153</v>
      </c>
      <c r="H42" s="40">
        <v>700068</v>
      </c>
      <c r="I42" s="40">
        <v>705232</v>
      </c>
      <c r="J42" s="40">
        <v>676598</v>
      </c>
      <c r="K42" s="40">
        <v>643520</v>
      </c>
      <c r="L42" s="40">
        <v>592393</v>
      </c>
      <c r="M42" s="40">
        <v>686221</v>
      </c>
      <c r="N42" s="40">
        <v>704302</v>
      </c>
      <c r="O42" s="40">
        <v>700353</v>
      </c>
      <c r="P42" s="41">
        <v>855767</v>
      </c>
    </row>
    <row r="43" spans="1:17" ht="10.5" customHeight="1">
      <c r="A43" s="47" t="s">
        <v>67</v>
      </c>
      <c r="B43" s="49"/>
      <c r="C43" s="49"/>
      <c r="D43" s="49"/>
      <c r="E43" s="44">
        <v>736521</v>
      </c>
      <c r="F43" s="44">
        <v>784504</v>
      </c>
      <c r="G43" s="44">
        <v>922465</v>
      </c>
      <c r="H43" s="44">
        <v>891940</v>
      </c>
      <c r="I43" s="44">
        <v>1284056</v>
      </c>
      <c r="J43" s="44">
        <v>1368262</v>
      </c>
      <c r="K43" s="44">
        <v>1659175</v>
      </c>
      <c r="L43" s="44">
        <v>1680214</v>
      </c>
      <c r="M43" s="44">
        <v>1678288</v>
      </c>
      <c r="N43" s="44">
        <v>1717653</v>
      </c>
      <c r="O43" s="44">
        <v>1777776</v>
      </c>
      <c r="P43" s="45">
        <v>1959958</v>
      </c>
      <c r="Q43" s="161"/>
    </row>
    <row r="44" spans="1:17" ht="10.5" customHeight="1">
      <c r="A44" s="265" t="s">
        <v>223</v>
      </c>
      <c r="B44" s="54"/>
      <c r="C44" s="54"/>
      <c r="D44" s="54"/>
      <c r="E44" s="55">
        <v>343025</v>
      </c>
      <c r="F44" s="55">
        <v>294075</v>
      </c>
      <c r="G44" s="55">
        <v>317110</v>
      </c>
      <c r="H44" s="55">
        <v>364843</v>
      </c>
      <c r="I44" s="55">
        <v>872378</v>
      </c>
      <c r="J44" s="55">
        <v>1041709</v>
      </c>
      <c r="K44" s="55">
        <v>1251051</v>
      </c>
      <c r="L44" s="55">
        <v>1266034</v>
      </c>
      <c r="M44" s="55">
        <v>1315241</v>
      </c>
      <c r="N44" s="55">
        <v>1267891</v>
      </c>
      <c r="O44" s="55">
        <v>1381157</v>
      </c>
      <c r="P44" s="56">
        <v>1455897</v>
      </c>
      <c r="Q44" s="161"/>
    </row>
    <row r="45" spans="1:17" ht="10.5" customHeight="1">
      <c r="A45" s="49"/>
      <c r="B45" s="49"/>
      <c r="C45" s="49"/>
      <c r="D45" s="49"/>
      <c r="E45" s="69"/>
      <c r="F45" s="69"/>
      <c r="G45" s="69"/>
      <c r="H45" s="69"/>
      <c r="I45" s="69"/>
      <c r="J45" s="69"/>
      <c r="K45" s="69"/>
      <c r="L45" s="69"/>
      <c r="M45" s="69"/>
      <c r="N45" s="69"/>
      <c r="O45" s="142"/>
      <c r="P45" s="142"/>
      <c r="Q45" s="161"/>
    </row>
    <row r="46" spans="1:17" ht="10.5" customHeight="1">
      <c r="A46" s="305" t="s">
        <v>122</v>
      </c>
      <c r="B46" s="306"/>
      <c r="C46" s="306"/>
      <c r="D46" s="306"/>
      <c r="E46" s="37"/>
      <c r="F46" s="37"/>
      <c r="G46" s="37"/>
      <c r="H46" s="37"/>
      <c r="I46" s="37"/>
      <c r="J46" s="37"/>
      <c r="K46" s="37"/>
      <c r="L46" s="37"/>
      <c r="M46" s="37"/>
      <c r="N46" s="37"/>
      <c r="O46" s="277"/>
      <c r="P46" s="143"/>
      <c r="Q46" s="161"/>
    </row>
    <row r="47" spans="1:17" ht="10.5" customHeight="1">
      <c r="A47" s="70" t="s">
        <v>123</v>
      </c>
      <c r="B47" s="52"/>
      <c r="C47" s="52"/>
      <c r="D47" s="52"/>
      <c r="E47" s="40">
        <v>1869929</v>
      </c>
      <c r="F47" s="40">
        <v>1667685</v>
      </c>
      <c r="G47" s="40">
        <v>1600085</v>
      </c>
      <c r="H47" s="40">
        <v>1483750</v>
      </c>
      <c r="I47" s="40">
        <v>1378415</v>
      </c>
      <c r="J47" s="40">
        <v>1177310</v>
      </c>
      <c r="K47" s="40">
        <v>992324</v>
      </c>
      <c r="L47" s="40">
        <v>859525</v>
      </c>
      <c r="M47" s="40">
        <v>923537</v>
      </c>
      <c r="N47" s="40">
        <v>840993</v>
      </c>
      <c r="O47" s="40">
        <v>853885</v>
      </c>
      <c r="P47" s="41">
        <v>843477</v>
      </c>
      <c r="Q47" s="161"/>
    </row>
    <row r="48" spans="1:17" ht="10.5" customHeight="1">
      <c r="A48" s="47" t="s">
        <v>124</v>
      </c>
      <c r="B48" s="49"/>
      <c r="C48" s="49"/>
      <c r="D48" s="49"/>
      <c r="E48" s="44">
        <v>896507</v>
      </c>
      <c r="F48" s="44">
        <v>702538</v>
      </c>
      <c r="G48" s="44">
        <v>675457</v>
      </c>
      <c r="H48" s="44">
        <v>649423</v>
      </c>
      <c r="I48" s="44">
        <v>601003</v>
      </c>
      <c r="J48" s="44">
        <v>479372</v>
      </c>
      <c r="K48" s="44">
        <v>383912</v>
      </c>
      <c r="L48" s="44">
        <v>303307</v>
      </c>
      <c r="M48" s="44">
        <v>345556</v>
      </c>
      <c r="N48" s="44">
        <v>305390</v>
      </c>
      <c r="O48" s="44">
        <v>254957</v>
      </c>
      <c r="P48" s="45">
        <v>234530</v>
      </c>
    </row>
    <row r="49" spans="1:16" ht="10.5" customHeight="1">
      <c r="A49" s="60" t="s">
        <v>125</v>
      </c>
      <c r="B49" s="52"/>
      <c r="C49" s="52"/>
      <c r="D49" s="52"/>
      <c r="E49" s="40">
        <v>80711</v>
      </c>
      <c r="F49" s="40">
        <v>41902</v>
      </c>
      <c r="G49" s="40">
        <v>38484</v>
      </c>
      <c r="H49" s="40">
        <v>28508</v>
      </c>
      <c r="I49" s="40">
        <v>25246</v>
      </c>
      <c r="J49" s="40">
        <v>21684</v>
      </c>
      <c r="K49" s="40">
        <v>13858</v>
      </c>
      <c r="L49" s="40">
        <v>15467</v>
      </c>
      <c r="M49" s="40">
        <v>13152</v>
      </c>
      <c r="N49" s="40">
        <v>9257</v>
      </c>
      <c r="O49" s="40">
        <v>18043</v>
      </c>
      <c r="P49" s="41">
        <v>18666</v>
      </c>
    </row>
    <row r="50" spans="1:16" ht="10.5" customHeight="1">
      <c r="A50" s="42" t="s">
        <v>126</v>
      </c>
      <c r="B50" s="49"/>
      <c r="C50" s="49"/>
      <c r="D50" s="49"/>
      <c r="E50" s="44">
        <v>73865</v>
      </c>
      <c r="F50" s="44">
        <v>47210</v>
      </c>
      <c r="G50" s="44">
        <v>45348</v>
      </c>
      <c r="H50" s="44">
        <v>43112</v>
      </c>
      <c r="I50" s="44">
        <v>37246</v>
      </c>
      <c r="J50" s="44">
        <v>45280</v>
      </c>
      <c r="K50" s="44">
        <v>49219</v>
      </c>
      <c r="L50" s="44">
        <v>64718</v>
      </c>
      <c r="M50" s="44">
        <v>31652</v>
      </c>
      <c r="N50" s="44">
        <v>35532</v>
      </c>
      <c r="O50" s="44">
        <v>91874</v>
      </c>
      <c r="P50" s="45">
        <v>105802</v>
      </c>
    </row>
    <row r="51" spans="1:16" ht="10.5" customHeight="1">
      <c r="A51" s="60" t="s">
        <v>127</v>
      </c>
      <c r="B51" s="52"/>
      <c r="C51" s="52"/>
      <c r="D51" s="52"/>
      <c r="E51" s="40">
        <v>565460</v>
      </c>
      <c r="F51" s="40">
        <v>641601</v>
      </c>
      <c r="G51" s="40">
        <v>623571</v>
      </c>
      <c r="H51" s="40">
        <v>589063</v>
      </c>
      <c r="I51" s="40">
        <v>528049</v>
      </c>
      <c r="J51" s="40">
        <v>487696</v>
      </c>
      <c r="K51" s="40">
        <v>466300</v>
      </c>
      <c r="L51" s="40">
        <v>389993</v>
      </c>
      <c r="M51" s="40">
        <v>442320</v>
      </c>
      <c r="N51" s="40">
        <v>414201</v>
      </c>
      <c r="O51" s="40">
        <v>406626</v>
      </c>
      <c r="P51" s="41">
        <v>406264</v>
      </c>
    </row>
    <row r="52" spans="1:16" ht="10.5" customHeight="1">
      <c r="A52" s="47" t="s">
        <v>128</v>
      </c>
      <c r="B52" s="49"/>
      <c r="C52" s="49"/>
      <c r="D52" s="49"/>
      <c r="E52" s="44">
        <v>103652</v>
      </c>
      <c r="F52" s="44">
        <v>81496</v>
      </c>
      <c r="G52" s="44">
        <v>77462</v>
      </c>
      <c r="H52" s="44">
        <v>55454</v>
      </c>
      <c r="I52" s="44">
        <v>47313</v>
      </c>
      <c r="J52" s="44">
        <v>36561</v>
      </c>
      <c r="K52" s="44">
        <v>24356</v>
      </c>
      <c r="L52" s="44">
        <v>20685</v>
      </c>
      <c r="M52" s="44">
        <v>17331</v>
      </c>
      <c r="N52" s="44">
        <v>11879</v>
      </c>
      <c r="O52" s="44">
        <v>10953</v>
      </c>
      <c r="P52" s="45">
        <v>12586</v>
      </c>
    </row>
    <row r="53" spans="1:16" ht="10.5" customHeight="1">
      <c r="A53" s="60" t="s">
        <v>129</v>
      </c>
      <c r="B53" s="52"/>
      <c r="C53" s="52"/>
      <c r="D53" s="52"/>
      <c r="E53" s="40">
        <v>39</v>
      </c>
      <c r="F53" s="40">
        <v>0</v>
      </c>
      <c r="G53" s="40">
        <v>0</v>
      </c>
      <c r="H53" s="40">
        <v>0</v>
      </c>
      <c r="I53" s="40">
        <v>7551</v>
      </c>
      <c r="J53" s="40">
        <v>5115</v>
      </c>
      <c r="K53" s="40">
        <v>7012</v>
      </c>
      <c r="L53" s="40">
        <v>2108</v>
      </c>
      <c r="M53" s="40">
        <v>0</v>
      </c>
      <c r="N53" s="40">
        <v>0</v>
      </c>
      <c r="O53" s="40">
        <v>0</v>
      </c>
      <c r="P53" s="41"/>
    </row>
    <row r="54" spans="1:16" ht="10.5" customHeight="1">
      <c r="A54" s="47" t="s">
        <v>130</v>
      </c>
      <c r="B54" s="49"/>
      <c r="C54" s="49"/>
      <c r="D54" s="49"/>
      <c r="E54" s="44">
        <v>63960</v>
      </c>
      <c r="F54" s="44">
        <v>83433</v>
      </c>
      <c r="G54" s="44">
        <v>76965</v>
      </c>
      <c r="H54" s="44">
        <v>57082</v>
      </c>
      <c r="I54" s="44">
        <v>74400</v>
      </c>
      <c r="J54" s="44">
        <v>50964</v>
      </c>
      <c r="K54" s="44">
        <v>8880</v>
      </c>
      <c r="L54" s="44">
        <v>17473</v>
      </c>
      <c r="M54" s="44">
        <v>24764</v>
      </c>
      <c r="N54" s="44">
        <v>19007</v>
      </c>
      <c r="O54" s="44">
        <v>19837</v>
      </c>
      <c r="P54" s="45">
        <v>10507</v>
      </c>
    </row>
    <row r="55" spans="1:16" ht="10.5" customHeight="1">
      <c r="A55" s="60" t="s">
        <v>102</v>
      </c>
      <c r="B55" s="52"/>
      <c r="C55" s="52"/>
      <c r="D55" s="52"/>
      <c r="E55" s="40">
        <v>61709</v>
      </c>
      <c r="F55" s="40">
        <v>51305</v>
      </c>
      <c r="G55" s="40">
        <v>54492</v>
      </c>
      <c r="H55" s="40">
        <v>50161</v>
      </c>
      <c r="I55" s="40">
        <v>49708</v>
      </c>
      <c r="J55" s="40">
        <v>42286</v>
      </c>
      <c r="K55" s="40">
        <v>36000</v>
      </c>
      <c r="L55" s="40">
        <v>37519</v>
      </c>
      <c r="M55" s="40">
        <v>46367</v>
      </c>
      <c r="N55" s="40">
        <v>41205</v>
      </c>
      <c r="O55" s="40">
        <v>47268</v>
      </c>
      <c r="P55" s="41">
        <v>50509</v>
      </c>
    </row>
    <row r="56" spans="1:16" ht="10.5" customHeight="1">
      <c r="A56" s="47" t="s">
        <v>131</v>
      </c>
      <c r="B56" s="49"/>
      <c r="C56" s="49"/>
      <c r="D56" s="49"/>
      <c r="E56" s="44">
        <v>633</v>
      </c>
      <c r="F56" s="44">
        <v>841</v>
      </c>
      <c r="G56" s="44">
        <v>813</v>
      </c>
      <c r="H56" s="44">
        <v>1077</v>
      </c>
      <c r="I56" s="44">
        <v>1004</v>
      </c>
      <c r="J56" s="44">
        <v>1195</v>
      </c>
      <c r="K56" s="44">
        <v>1375</v>
      </c>
      <c r="L56" s="44">
        <v>1614</v>
      </c>
      <c r="M56" s="44">
        <v>1525</v>
      </c>
      <c r="N56" s="44">
        <v>2588</v>
      </c>
      <c r="O56" s="44">
        <v>1265</v>
      </c>
      <c r="P56" s="45">
        <v>1828</v>
      </c>
    </row>
    <row r="57" spans="1:16" ht="10.5" customHeight="1">
      <c r="A57" s="60" t="s">
        <v>132</v>
      </c>
      <c r="B57" s="52"/>
      <c r="C57" s="52"/>
      <c r="D57" s="52"/>
      <c r="E57" s="40">
        <v>23393</v>
      </c>
      <c r="F57" s="40">
        <v>17358</v>
      </c>
      <c r="G57" s="40">
        <v>7491</v>
      </c>
      <c r="H57" s="40">
        <v>9870</v>
      </c>
      <c r="I57" s="40">
        <v>6889</v>
      </c>
      <c r="J57" s="40">
        <v>7157</v>
      </c>
      <c r="K57" s="40">
        <v>1413</v>
      </c>
      <c r="L57" s="40">
        <v>6641</v>
      </c>
      <c r="M57" s="40">
        <v>870</v>
      </c>
      <c r="N57" s="40">
        <v>1934</v>
      </c>
      <c r="O57" s="40">
        <v>3063</v>
      </c>
      <c r="P57" s="41">
        <v>2786</v>
      </c>
    </row>
    <row r="58" spans="1:16" ht="10.5" customHeight="1">
      <c r="A58" s="47"/>
      <c r="B58" s="49"/>
      <c r="C58" s="49"/>
      <c r="D58" s="49"/>
      <c r="E58" s="44"/>
      <c r="F58" s="44"/>
      <c r="G58" s="44"/>
      <c r="H58" s="44"/>
      <c r="I58" s="44"/>
      <c r="J58" s="44"/>
      <c r="K58" s="44"/>
      <c r="L58" s="44"/>
      <c r="M58" s="44"/>
      <c r="N58" s="44"/>
      <c r="O58" s="44"/>
      <c r="P58" s="45"/>
    </row>
    <row r="59" spans="1:16" ht="10.5" customHeight="1">
      <c r="A59" s="314" t="s">
        <v>133</v>
      </c>
      <c r="B59" s="315"/>
      <c r="C59" s="315"/>
      <c r="D59" s="315"/>
      <c r="E59" s="40">
        <v>830303</v>
      </c>
      <c r="F59" s="40">
        <v>921836</v>
      </c>
      <c r="G59" s="40">
        <v>809120</v>
      </c>
      <c r="H59" s="40">
        <v>858969</v>
      </c>
      <c r="I59" s="40">
        <v>562646</v>
      </c>
      <c r="J59" s="40">
        <v>517973</v>
      </c>
      <c r="K59" s="40">
        <v>373654</v>
      </c>
      <c r="L59" s="40">
        <v>325044</v>
      </c>
      <c r="M59" s="40">
        <v>341465</v>
      </c>
      <c r="N59" s="40">
        <v>333031</v>
      </c>
      <c r="O59" s="40">
        <v>251744</v>
      </c>
      <c r="P59" s="41">
        <v>224368</v>
      </c>
    </row>
    <row r="60" spans="1:16" ht="10.5" customHeight="1">
      <c r="A60" s="275" t="s">
        <v>194</v>
      </c>
      <c r="B60" s="66"/>
      <c r="C60" s="66"/>
      <c r="D60" s="66"/>
      <c r="E60" s="67">
        <f>+E19-E44-E59</f>
        <v>2706251</v>
      </c>
      <c r="F60" s="67">
        <f>+F19-F44-F59</f>
        <v>2605408</v>
      </c>
      <c r="G60" s="67">
        <f t="shared" ref="G60:O60" si="0">+G19-G44-G59</f>
        <v>2674149</v>
      </c>
      <c r="H60" s="67">
        <f t="shared" si="0"/>
        <v>2476349</v>
      </c>
      <c r="I60" s="67">
        <f t="shared" si="0"/>
        <v>2301116</v>
      </c>
      <c r="J60" s="67">
        <f t="shared" si="0"/>
        <v>2018352</v>
      </c>
      <c r="K60" s="67">
        <f t="shared" si="0"/>
        <v>1927642</v>
      </c>
      <c r="L60" s="67">
        <f t="shared" si="0"/>
        <v>1765941</v>
      </c>
      <c r="M60" s="67">
        <f t="shared" si="0"/>
        <v>1885599</v>
      </c>
      <c r="N60" s="67">
        <f t="shared" si="0"/>
        <v>1916818</v>
      </c>
      <c r="O60" s="67">
        <f t="shared" si="0"/>
        <v>1880105</v>
      </c>
      <c r="P60" s="68">
        <f>+P19-P44-P59</f>
        <v>2158443</v>
      </c>
    </row>
    <row r="61" spans="1:16" ht="10.5" customHeight="1">
      <c r="A61" s="47"/>
      <c r="B61" s="49"/>
      <c r="C61" s="49"/>
      <c r="D61" s="49"/>
      <c r="E61" s="44"/>
      <c r="F61" s="44"/>
      <c r="G61" s="44"/>
      <c r="H61" s="44"/>
      <c r="I61" s="44"/>
      <c r="J61" s="44"/>
      <c r="K61" s="44"/>
      <c r="L61" s="44"/>
      <c r="M61" s="44"/>
      <c r="N61" s="44"/>
      <c r="O61" s="44"/>
      <c r="P61" s="44"/>
    </row>
    <row r="62" spans="1:16" ht="10.5" customHeight="1">
      <c r="A62" s="307" t="s">
        <v>134</v>
      </c>
      <c r="B62" s="306"/>
      <c r="C62" s="306"/>
      <c r="D62" s="306"/>
      <c r="E62" s="76">
        <f>SUM(E63:E69)</f>
        <v>780966</v>
      </c>
      <c r="F62" s="76">
        <f t="shared" ref="F62:O62" si="1">SUM(F63:F69)</f>
        <v>748595</v>
      </c>
      <c r="G62" s="76">
        <f t="shared" si="1"/>
        <v>739153</v>
      </c>
      <c r="H62" s="76">
        <f t="shared" si="1"/>
        <v>700067</v>
      </c>
      <c r="I62" s="76">
        <f t="shared" si="1"/>
        <v>705232</v>
      </c>
      <c r="J62" s="76">
        <f t="shared" si="1"/>
        <v>676599</v>
      </c>
      <c r="K62" s="76">
        <f t="shared" si="1"/>
        <v>643519</v>
      </c>
      <c r="L62" s="76">
        <f t="shared" si="1"/>
        <v>592392</v>
      </c>
      <c r="M62" s="76">
        <f t="shared" si="1"/>
        <v>686221</v>
      </c>
      <c r="N62" s="76">
        <f t="shared" si="1"/>
        <v>704303</v>
      </c>
      <c r="O62" s="76">
        <f t="shared" si="1"/>
        <v>700351</v>
      </c>
      <c r="P62" s="179">
        <v>855767</v>
      </c>
    </row>
    <row r="63" spans="1:16" ht="10.5" customHeight="1">
      <c r="A63" s="60" t="s">
        <v>135</v>
      </c>
      <c r="B63" s="52"/>
      <c r="C63" s="52"/>
      <c r="D63" s="52"/>
      <c r="E63" s="40">
        <v>75715</v>
      </c>
      <c r="F63" s="40">
        <v>76218</v>
      </c>
      <c r="G63" s="40">
        <v>70493</v>
      </c>
      <c r="H63" s="40">
        <v>62439</v>
      </c>
      <c r="I63" s="40">
        <v>52342</v>
      </c>
      <c r="J63" s="40">
        <v>46465</v>
      </c>
      <c r="K63" s="40">
        <v>40230</v>
      </c>
      <c r="L63" s="40">
        <v>36800</v>
      </c>
      <c r="M63" s="40">
        <v>39746</v>
      </c>
      <c r="N63" s="40">
        <v>42667</v>
      </c>
      <c r="O63" s="40">
        <v>46515</v>
      </c>
      <c r="P63" s="41">
        <v>51292</v>
      </c>
    </row>
    <row r="64" spans="1:16" ht="10.5" customHeight="1">
      <c r="A64" s="47" t="s">
        <v>136</v>
      </c>
      <c r="B64" s="49"/>
      <c r="C64" s="49"/>
      <c r="D64" s="49"/>
      <c r="E64" s="44">
        <v>25598</v>
      </c>
      <c r="F64" s="44">
        <v>25089</v>
      </c>
      <c r="G64" s="44">
        <v>23890</v>
      </c>
      <c r="H64" s="44">
        <v>23557</v>
      </c>
      <c r="I64" s="44">
        <v>22428</v>
      </c>
      <c r="J64" s="44">
        <v>19802</v>
      </c>
      <c r="K64" s="44">
        <v>19101</v>
      </c>
      <c r="L64" s="44">
        <v>18083</v>
      </c>
      <c r="M64" s="44">
        <v>16389</v>
      </c>
      <c r="N64" s="44">
        <v>17424</v>
      </c>
      <c r="O64" s="44">
        <v>17709</v>
      </c>
      <c r="P64" s="45">
        <v>19146</v>
      </c>
    </row>
    <row r="65" spans="1:16" ht="10.5" customHeight="1">
      <c r="A65" s="60" t="s">
        <v>137</v>
      </c>
      <c r="B65" s="52"/>
      <c r="C65" s="52"/>
      <c r="D65" s="52"/>
      <c r="E65" s="40">
        <v>1042</v>
      </c>
      <c r="F65" s="40">
        <v>1297</v>
      </c>
      <c r="G65" s="40">
        <v>1122</v>
      </c>
      <c r="H65" s="40">
        <v>1094</v>
      </c>
      <c r="I65" s="40">
        <v>1197</v>
      </c>
      <c r="J65" s="40">
        <v>1038</v>
      </c>
      <c r="K65" s="40">
        <v>1390</v>
      </c>
      <c r="L65" s="40">
        <v>1469</v>
      </c>
      <c r="M65" s="40">
        <v>1764</v>
      </c>
      <c r="N65" s="40">
        <v>2412</v>
      </c>
      <c r="O65" s="40">
        <v>3525</v>
      </c>
      <c r="P65" s="41">
        <v>6145</v>
      </c>
    </row>
    <row r="66" spans="1:16" ht="10.5" customHeight="1">
      <c r="A66" s="47" t="s">
        <v>138</v>
      </c>
      <c r="B66" s="49"/>
      <c r="C66" s="49"/>
      <c r="D66" s="49"/>
      <c r="E66" s="44">
        <v>73738</v>
      </c>
      <c r="F66" s="44">
        <v>69964</v>
      </c>
      <c r="G66" s="44">
        <v>71345</v>
      </c>
      <c r="H66" s="44">
        <v>74698</v>
      </c>
      <c r="I66" s="44">
        <v>80281</v>
      </c>
      <c r="J66" s="44">
        <v>72820</v>
      </c>
      <c r="K66" s="44">
        <v>70951</v>
      </c>
      <c r="L66" s="44">
        <v>68877</v>
      </c>
      <c r="M66" s="44">
        <v>114980</v>
      </c>
      <c r="N66" s="44">
        <v>139750</v>
      </c>
      <c r="O66" s="44">
        <v>142523</v>
      </c>
      <c r="P66" s="45">
        <v>228487</v>
      </c>
    </row>
    <row r="67" spans="1:16" ht="10.5" customHeight="1">
      <c r="A67" s="60" t="s">
        <v>139</v>
      </c>
      <c r="B67" s="52"/>
      <c r="C67" s="52"/>
      <c r="D67" s="52"/>
      <c r="E67" s="40">
        <v>340514</v>
      </c>
      <c r="F67" s="40">
        <v>321675</v>
      </c>
      <c r="G67" s="40">
        <v>330337</v>
      </c>
      <c r="H67" s="40">
        <v>308731</v>
      </c>
      <c r="I67" s="40">
        <v>335028</v>
      </c>
      <c r="J67" s="40">
        <v>324061</v>
      </c>
      <c r="K67" s="40">
        <v>317046</v>
      </c>
      <c r="L67" s="40">
        <v>292162</v>
      </c>
      <c r="M67" s="40">
        <v>335841</v>
      </c>
      <c r="N67" s="40">
        <v>340284</v>
      </c>
      <c r="O67" s="40">
        <v>325755</v>
      </c>
      <c r="P67" s="41">
        <v>377234</v>
      </c>
    </row>
    <row r="68" spans="1:16" ht="10.5" customHeight="1">
      <c r="A68" s="47" t="s">
        <v>140</v>
      </c>
      <c r="B68" s="49"/>
      <c r="C68" s="49"/>
      <c r="D68" s="49"/>
      <c r="E68" s="44">
        <v>262025</v>
      </c>
      <c r="F68" s="44">
        <v>252015</v>
      </c>
      <c r="G68" s="44">
        <v>239722</v>
      </c>
      <c r="H68" s="44">
        <v>227375</v>
      </c>
      <c r="I68" s="44">
        <v>211821</v>
      </c>
      <c r="J68" s="44">
        <v>210314</v>
      </c>
      <c r="K68" s="44">
        <v>192846</v>
      </c>
      <c r="L68" s="44">
        <v>172765</v>
      </c>
      <c r="M68" s="44">
        <v>175773</v>
      </c>
      <c r="N68" s="44">
        <v>160424</v>
      </c>
      <c r="O68" s="44">
        <v>160674</v>
      </c>
      <c r="P68" s="45">
        <v>171111</v>
      </c>
    </row>
    <row r="69" spans="1:16" ht="10.5" customHeight="1">
      <c r="A69" s="60" t="s">
        <v>141</v>
      </c>
      <c r="B69" s="52"/>
      <c r="C69" s="52"/>
      <c r="D69" s="52"/>
      <c r="E69" s="40">
        <v>2334</v>
      </c>
      <c r="F69" s="40">
        <v>2337</v>
      </c>
      <c r="G69" s="40">
        <v>2244</v>
      </c>
      <c r="H69" s="40">
        <v>2173</v>
      </c>
      <c r="I69" s="40">
        <v>2135</v>
      </c>
      <c r="J69" s="40">
        <v>2099</v>
      </c>
      <c r="K69" s="40">
        <v>1955</v>
      </c>
      <c r="L69" s="40">
        <v>2236</v>
      </c>
      <c r="M69" s="40">
        <v>1728</v>
      </c>
      <c r="N69" s="40">
        <v>1342</v>
      </c>
      <c r="O69" s="40">
        <v>3650</v>
      </c>
      <c r="P69" s="41">
        <v>2351</v>
      </c>
    </row>
    <row r="70" spans="1:16" ht="10.5" customHeight="1">
      <c r="A70" s="308"/>
      <c r="B70" s="309"/>
      <c r="C70" s="309"/>
      <c r="D70" s="309"/>
      <c r="E70" s="71"/>
      <c r="F70" s="71"/>
      <c r="G70" s="71"/>
      <c r="H70" s="71"/>
      <c r="I70" s="71"/>
      <c r="J70" s="71"/>
      <c r="K70" s="71"/>
      <c r="L70" s="71"/>
      <c r="M70" s="71"/>
      <c r="N70" s="71"/>
      <c r="O70" s="71"/>
      <c r="P70" s="72"/>
    </row>
    <row r="71" spans="1:16" ht="17.25" customHeight="1">
      <c r="A71" s="310" t="s">
        <v>142</v>
      </c>
      <c r="B71" s="311"/>
      <c r="C71" s="311"/>
      <c r="D71" s="311"/>
      <c r="E71" s="73">
        <v>754825</v>
      </c>
      <c r="F71" s="73">
        <v>808586</v>
      </c>
      <c r="G71" s="73">
        <v>950879</v>
      </c>
      <c r="H71" s="73">
        <v>919058</v>
      </c>
      <c r="I71" s="73">
        <v>1331033</v>
      </c>
      <c r="J71" s="73">
        <v>1419417</v>
      </c>
      <c r="K71" s="73">
        <v>1706263</v>
      </c>
      <c r="L71" s="73">
        <v>1723221</v>
      </c>
      <c r="M71" s="73">
        <v>1721587</v>
      </c>
      <c r="N71" s="73">
        <v>1773304</v>
      </c>
      <c r="O71" s="73">
        <v>1828714</v>
      </c>
      <c r="P71" s="74">
        <v>2003795</v>
      </c>
    </row>
    <row r="72" spans="1:16" ht="12" customHeight="1">
      <c r="A72" s="75" t="s">
        <v>143</v>
      </c>
      <c r="B72" s="75"/>
      <c r="C72" s="75"/>
      <c r="D72" s="75"/>
      <c r="E72" s="76"/>
      <c r="F72" s="76"/>
      <c r="G72" s="76"/>
      <c r="H72" s="76"/>
      <c r="I72" s="76"/>
      <c r="J72" s="76"/>
      <c r="K72" s="76"/>
      <c r="L72" s="76"/>
      <c r="M72" s="76"/>
      <c r="N72" s="76"/>
    </row>
    <row r="73" spans="1:16" ht="12" customHeight="1">
      <c r="A73" s="75" t="s">
        <v>144</v>
      </c>
      <c r="B73" s="75"/>
      <c r="C73" s="75"/>
      <c r="D73" s="75"/>
      <c r="E73" s="71"/>
      <c r="F73" s="71"/>
      <c r="G73" s="71"/>
      <c r="H73" s="71"/>
      <c r="I73" s="71"/>
      <c r="J73" s="71"/>
      <c r="K73" s="71"/>
      <c r="L73" s="71"/>
      <c r="M73" s="71"/>
      <c r="N73" s="71"/>
    </row>
    <row r="74" spans="1:16" ht="12" customHeight="1">
      <c r="B74" s="75"/>
      <c r="C74" s="75"/>
      <c r="D74" s="75"/>
      <c r="E74" s="71"/>
      <c r="F74" s="71"/>
      <c r="G74" s="71"/>
      <c r="H74" s="71"/>
      <c r="I74" s="71"/>
      <c r="J74" s="71"/>
      <c r="K74" s="71"/>
      <c r="L74" s="71"/>
      <c r="M74" s="71"/>
      <c r="N74" s="71"/>
    </row>
    <row r="75" spans="1:16" ht="12" customHeight="1">
      <c r="A75" s="312" t="s">
        <v>182</v>
      </c>
      <c r="B75" s="313"/>
      <c r="C75" s="313"/>
      <c r="D75" s="313"/>
      <c r="E75" s="292">
        <v>1989</v>
      </c>
      <c r="F75" s="292">
        <v>1993</v>
      </c>
      <c r="G75" s="292">
        <v>1995</v>
      </c>
      <c r="H75" s="292">
        <v>1997</v>
      </c>
      <c r="I75" s="292">
        <v>1999</v>
      </c>
      <c r="J75" s="292">
        <v>2003</v>
      </c>
      <c r="K75" s="292">
        <v>2005</v>
      </c>
      <c r="L75" s="292">
        <v>2007</v>
      </c>
      <c r="M75" s="292">
        <v>2009</v>
      </c>
      <c r="N75" s="292">
        <v>2013</v>
      </c>
      <c r="O75" s="292">
        <v>2016</v>
      </c>
      <c r="P75" s="293">
        <v>2019</v>
      </c>
    </row>
    <row r="76" spans="1:16" ht="15" customHeight="1">
      <c r="A76" s="156" t="s">
        <v>1</v>
      </c>
      <c r="B76" s="157"/>
      <c r="C76" s="157"/>
      <c r="D76" s="157"/>
      <c r="E76" s="158">
        <v>871590</v>
      </c>
      <c r="F76" s="158">
        <v>826628</v>
      </c>
      <c r="G76" s="158">
        <v>789727</v>
      </c>
      <c r="H76" s="158">
        <v>791355</v>
      </c>
      <c r="I76" s="158">
        <v>787236</v>
      </c>
      <c r="J76" s="158"/>
      <c r="K76" s="158">
        <v>613209</v>
      </c>
      <c r="L76" s="158">
        <v>580164</v>
      </c>
      <c r="M76" s="158">
        <v>536127</v>
      </c>
      <c r="N76" s="158">
        <v>547119</v>
      </c>
      <c r="O76" s="158">
        <v>543745</v>
      </c>
      <c r="P76" s="297">
        <v>626820</v>
      </c>
    </row>
    <row r="77" spans="1:16" ht="12" customHeight="1">
      <c r="A77" s="47" t="s">
        <v>2</v>
      </c>
      <c r="B77" s="49"/>
      <c r="C77" s="49"/>
      <c r="D77" s="49"/>
      <c r="E77" s="44">
        <v>225517</v>
      </c>
      <c r="F77" s="44">
        <v>206876</v>
      </c>
      <c r="G77" s="44">
        <v>189320</v>
      </c>
      <c r="H77" s="44">
        <v>186069</v>
      </c>
      <c r="I77" s="44">
        <v>148305</v>
      </c>
      <c r="J77" s="44"/>
      <c r="K77" s="44">
        <v>118667</v>
      </c>
      <c r="L77" s="44">
        <v>115633</v>
      </c>
      <c r="M77" s="44">
        <v>94829</v>
      </c>
      <c r="N77" s="44">
        <v>106476</v>
      </c>
      <c r="O77" s="44">
        <v>90938</v>
      </c>
      <c r="P77" s="45">
        <v>91281</v>
      </c>
    </row>
    <row r="78" spans="1:16" ht="12" customHeight="1">
      <c r="A78" s="46" t="s">
        <v>3</v>
      </c>
      <c r="B78" s="52"/>
      <c r="C78" s="52"/>
      <c r="D78" s="52"/>
      <c r="E78" s="40">
        <v>99854</v>
      </c>
      <c r="F78" s="40">
        <v>115563</v>
      </c>
      <c r="G78" s="40">
        <v>113943</v>
      </c>
      <c r="H78" s="40">
        <v>112582</v>
      </c>
      <c r="I78" s="40">
        <v>93101</v>
      </c>
      <c r="J78" s="40"/>
      <c r="K78" s="40">
        <v>67215</v>
      </c>
      <c r="L78" s="40">
        <v>53153</v>
      </c>
      <c r="M78" s="40">
        <v>46666</v>
      </c>
      <c r="N78" s="40">
        <v>46675</v>
      </c>
      <c r="O78" s="40">
        <v>43953</v>
      </c>
      <c r="P78" s="41">
        <v>42658</v>
      </c>
    </row>
    <row r="79" spans="1:16" ht="12" customHeight="1">
      <c r="A79" s="42" t="s">
        <v>4</v>
      </c>
      <c r="B79" s="49"/>
      <c r="C79" s="49"/>
      <c r="D79" s="49"/>
      <c r="E79" s="44">
        <v>143821</v>
      </c>
      <c r="F79" s="44">
        <v>137292</v>
      </c>
      <c r="G79" s="44">
        <v>121984</v>
      </c>
      <c r="H79" s="44">
        <v>108008</v>
      </c>
      <c r="I79" s="44">
        <v>104609</v>
      </c>
      <c r="J79" s="44"/>
      <c r="K79" s="44">
        <v>82996</v>
      </c>
      <c r="L79" s="44">
        <v>76595</v>
      </c>
      <c r="M79" s="44">
        <v>61116</v>
      </c>
      <c r="N79" s="44">
        <v>57133</v>
      </c>
      <c r="O79" s="44">
        <v>56385</v>
      </c>
      <c r="P79" s="45">
        <v>55615</v>
      </c>
    </row>
    <row r="80" spans="1:16" ht="12" customHeight="1">
      <c r="A80" s="46" t="s">
        <v>5</v>
      </c>
      <c r="B80" s="52"/>
      <c r="C80" s="52"/>
      <c r="D80" s="52"/>
      <c r="E80" s="40">
        <v>112734</v>
      </c>
      <c r="F80" s="40">
        <v>95693</v>
      </c>
      <c r="G80" s="40">
        <v>84986</v>
      </c>
      <c r="H80" s="40">
        <v>88021</v>
      </c>
      <c r="I80" s="40">
        <v>92717</v>
      </c>
      <c r="J80" s="40"/>
      <c r="K80" s="40">
        <v>69918</v>
      </c>
      <c r="L80" s="40">
        <v>61928</v>
      </c>
      <c r="M80" s="40">
        <v>49580</v>
      </c>
      <c r="N80" s="40">
        <v>38008</v>
      </c>
      <c r="O80" s="40">
        <v>45571</v>
      </c>
      <c r="P80" s="41">
        <v>55897</v>
      </c>
    </row>
    <row r="81" spans="1:16" ht="12" customHeight="1">
      <c r="A81" s="42" t="s">
        <v>6</v>
      </c>
      <c r="B81" s="49"/>
      <c r="C81" s="49"/>
      <c r="D81" s="49"/>
      <c r="E81" s="44">
        <v>144692</v>
      </c>
      <c r="F81" s="44">
        <v>143313</v>
      </c>
      <c r="G81" s="44">
        <v>145815</v>
      </c>
      <c r="H81" s="44">
        <v>146604</v>
      </c>
      <c r="I81" s="44">
        <v>154509</v>
      </c>
      <c r="J81" s="44"/>
      <c r="K81" s="44">
        <v>109076</v>
      </c>
      <c r="L81" s="44">
        <v>116336</v>
      </c>
      <c r="M81" s="44">
        <v>112539</v>
      </c>
      <c r="N81" s="44">
        <v>111985</v>
      </c>
      <c r="O81" s="44">
        <v>114330</v>
      </c>
      <c r="P81" s="45">
        <v>126084</v>
      </c>
    </row>
    <row r="82" spans="1:16" ht="12" customHeight="1">
      <c r="A82" s="60" t="s">
        <v>7</v>
      </c>
      <c r="B82" s="52"/>
      <c r="C82" s="52"/>
      <c r="D82" s="52"/>
      <c r="E82" s="40">
        <v>110753</v>
      </c>
      <c r="F82" s="40">
        <v>93551</v>
      </c>
      <c r="G82" s="40">
        <v>99870</v>
      </c>
      <c r="H82" s="40">
        <v>115652</v>
      </c>
      <c r="I82" s="40">
        <v>163983</v>
      </c>
      <c r="J82" s="40"/>
      <c r="K82" s="40">
        <v>140376</v>
      </c>
      <c r="L82" s="40">
        <v>136856</v>
      </c>
      <c r="M82" s="40">
        <v>155123</v>
      </c>
      <c r="N82" s="40">
        <v>169573</v>
      </c>
      <c r="O82" s="40">
        <v>175410</v>
      </c>
      <c r="P82" s="41">
        <v>232627</v>
      </c>
    </row>
    <row r="83" spans="1:16" ht="12" customHeight="1">
      <c r="A83" s="65" t="s">
        <v>8</v>
      </c>
      <c r="B83" s="66"/>
      <c r="C83" s="66"/>
      <c r="D83" s="66"/>
      <c r="E83" s="67">
        <v>34218</v>
      </c>
      <c r="F83" s="67">
        <v>34340</v>
      </c>
      <c r="G83" s="67">
        <v>33809</v>
      </c>
      <c r="H83" s="67">
        <v>34419</v>
      </c>
      <c r="I83" s="67">
        <v>30012</v>
      </c>
      <c r="J83" s="67"/>
      <c r="K83" s="67">
        <v>24962</v>
      </c>
      <c r="L83" s="67">
        <v>19663</v>
      </c>
      <c r="M83" s="67">
        <v>16274</v>
      </c>
      <c r="N83" s="67">
        <v>17269</v>
      </c>
      <c r="O83" s="67">
        <v>17158</v>
      </c>
      <c r="P83" s="68">
        <v>22658</v>
      </c>
    </row>
    <row r="84" spans="1:16" ht="12" customHeight="1">
      <c r="A84" s="43"/>
      <c r="B84" s="49"/>
      <c r="C84" s="49"/>
      <c r="D84" s="49"/>
      <c r="E84" s="44"/>
      <c r="F84" s="44"/>
      <c r="G84" s="44"/>
      <c r="H84" s="44"/>
      <c r="I84" s="44"/>
      <c r="J84" s="44"/>
      <c r="K84" s="44"/>
      <c r="L84" s="44"/>
      <c r="M84" s="44"/>
      <c r="N84" s="44"/>
      <c r="O84" s="44"/>
      <c r="P84" s="44"/>
    </row>
    <row r="85" spans="1:16" ht="12" customHeight="1">
      <c r="A85" s="219" t="s">
        <v>211</v>
      </c>
      <c r="B85" s="220"/>
      <c r="C85" s="220"/>
      <c r="D85" s="220"/>
      <c r="E85" s="220"/>
      <c r="F85" s="220"/>
      <c r="G85" s="220"/>
      <c r="H85" s="220"/>
      <c r="I85" s="220"/>
      <c r="J85" s="220"/>
      <c r="K85" s="220"/>
      <c r="L85" s="220"/>
      <c r="M85" s="220"/>
      <c r="N85" s="220"/>
      <c r="O85" s="220"/>
      <c r="P85" s="298"/>
    </row>
    <row r="86" spans="1:16" ht="12" customHeight="1">
      <c r="A86" s="162" t="s">
        <v>195</v>
      </c>
      <c r="B86" s="163"/>
      <c r="C86" s="40"/>
      <c r="D86" s="40"/>
      <c r="E86" s="221">
        <v>2244750</v>
      </c>
      <c r="F86" s="221">
        <v>2172008</v>
      </c>
      <c r="G86" s="221">
        <v>2153381</v>
      </c>
      <c r="H86" s="221">
        <v>2137756</v>
      </c>
      <c r="I86" s="221">
        <v>2326716</v>
      </c>
      <c r="J86" s="221">
        <v>2141186</v>
      </c>
      <c r="K86" s="221">
        <v>1870284</v>
      </c>
      <c r="L86" s="221">
        <v>1818513</v>
      </c>
      <c r="M86" s="221">
        <v>1986998</v>
      </c>
      <c r="N86" s="221">
        <v>1821369</v>
      </c>
      <c r="O86" s="221">
        <v>2003127</v>
      </c>
      <c r="P86" s="299">
        <v>2267450</v>
      </c>
    </row>
    <row r="87" spans="1:16" ht="12" customHeight="1">
      <c r="A87" s="47" t="s">
        <v>2</v>
      </c>
      <c r="B87" s="49"/>
      <c r="C87" s="49"/>
      <c r="D87" s="49"/>
      <c r="E87" s="44">
        <v>388240</v>
      </c>
      <c r="F87" s="44">
        <v>362528</v>
      </c>
      <c r="G87" s="44">
        <v>370666</v>
      </c>
      <c r="H87" s="44">
        <v>355515</v>
      </c>
      <c r="I87" s="44">
        <v>338093</v>
      </c>
      <c r="J87" s="44">
        <v>312049</v>
      </c>
      <c r="K87" s="44">
        <v>264036</v>
      </c>
      <c r="L87" s="44">
        <v>252849</v>
      </c>
      <c r="M87" s="44">
        <v>262882</v>
      </c>
      <c r="N87" s="44">
        <v>250374</v>
      </c>
      <c r="O87" s="44">
        <v>250272</v>
      </c>
      <c r="P87" s="45">
        <v>237876</v>
      </c>
    </row>
    <row r="88" spans="1:16" ht="12" customHeight="1">
      <c r="A88" s="46" t="s">
        <v>3</v>
      </c>
      <c r="B88" s="52"/>
      <c r="C88" s="52"/>
      <c r="D88" s="52"/>
      <c r="E88" s="40">
        <v>171436</v>
      </c>
      <c r="F88" s="40">
        <v>149289</v>
      </c>
      <c r="G88" s="40">
        <v>155925</v>
      </c>
      <c r="H88" s="40">
        <v>156310</v>
      </c>
      <c r="I88" s="40">
        <v>146251</v>
      </c>
      <c r="J88" s="40">
        <v>128966</v>
      </c>
      <c r="K88" s="40">
        <v>113109</v>
      </c>
      <c r="L88" s="40">
        <v>111591</v>
      </c>
      <c r="M88" s="40">
        <v>105501</v>
      </c>
      <c r="N88" s="40">
        <v>100703</v>
      </c>
      <c r="O88" s="40">
        <v>131956</v>
      </c>
      <c r="P88" s="41">
        <v>94804</v>
      </c>
    </row>
    <row r="89" spans="1:16" ht="12" customHeight="1">
      <c r="A89" s="42" t="s">
        <v>4</v>
      </c>
      <c r="B89" s="49"/>
      <c r="C89" s="49"/>
      <c r="D89" s="49"/>
      <c r="E89" s="44">
        <v>451737</v>
      </c>
      <c r="F89" s="44">
        <v>429439</v>
      </c>
      <c r="G89" s="44">
        <v>420307</v>
      </c>
      <c r="H89" s="44">
        <v>409316</v>
      </c>
      <c r="I89" s="44">
        <v>421915</v>
      </c>
      <c r="J89" s="44">
        <v>377544</v>
      </c>
      <c r="K89" s="44">
        <v>347084</v>
      </c>
      <c r="L89" s="44">
        <v>322546</v>
      </c>
      <c r="M89" s="44">
        <v>340199</v>
      </c>
      <c r="N89" s="44">
        <v>276747</v>
      </c>
      <c r="O89" s="44">
        <v>323201</v>
      </c>
      <c r="P89" s="45">
        <v>418735</v>
      </c>
    </row>
    <row r="90" spans="1:16" ht="12" customHeight="1">
      <c r="A90" s="46" t="s">
        <v>5</v>
      </c>
      <c r="B90" s="52"/>
      <c r="C90" s="52"/>
      <c r="D90" s="52"/>
      <c r="E90" s="40">
        <v>153055</v>
      </c>
      <c r="F90" s="40">
        <v>141195</v>
      </c>
      <c r="G90" s="40">
        <v>144140</v>
      </c>
      <c r="H90" s="40">
        <v>146145</v>
      </c>
      <c r="I90" s="40">
        <v>139043</v>
      </c>
      <c r="J90" s="40">
        <v>131171</v>
      </c>
      <c r="K90" s="40">
        <v>112322</v>
      </c>
      <c r="L90" s="40">
        <v>106514</v>
      </c>
      <c r="M90" s="40">
        <v>107103</v>
      </c>
      <c r="N90" s="40">
        <v>103087</v>
      </c>
      <c r="O90" s="40">
        <v>108232</v>
      </c>
      <c r="P90" s="41">
        <v>132886</v>
      </c>
    </row>
    <row r="91" spans="1:16" ht="12" customHeight="1">
      <c r="A91" s="42" t="s">
        <v>6</v>
      </c>
      <c r="B91" s="49"/>
      <c r="C91" s="49"/>
      <c r="D91" s="49"/>
      <c r="E91" s="44">
        <v>578619</v>
      </c>
      <c r="F91" s="44">
        <v>613489</v>
      </c>
      <c r="G91" s="44">
        <v>566832</v>
      </c>
      <c r="H91" s="44">
        <v>557618</v>
      </c>
      <c r="I91" s="44">
        <v>660006</v>
      </c>
      <c r="J91" s="44">
        <v>585432</v>
      </c>
      <c r="K91" s="44">
        <v>441481</v>
      </c>
      <c r="L91" s="44">
        <v>437883</v>
      </c>
      <c r="M91" s="44">
        <v>510485</v>
      </c>
      <c r="N91" s="44">
        <v>456473</v>
      </c>
      <c r="O91" s="44">
        <v>506302</v>
      </c>
      <c r="P91" s="45">
        <v>658868</v>
      </c>
    </row>
    <row r="92" spans="1:16" ht="12" customHeight="1">
      <c r="A92" s="60" t="s">
        <v>7</v>
      </c>
      <c r="B92" s="52"/>
      <c r="C92" s="52"/>
      <c r="D92" s="52"/>
      <c r="E92" s="40">
        <v>446631</v>
      </c>
      <c r="F92" s="40">
        <v>437198</v>
      </c>
      <c r="G92" s="40">
        <v>458583</v>
      </c>
      <c r="H92" s="40">
        <v>477532</v>
      </c>
      <c r="I92" s="40">
        <v>581052</v>
      </c>
      <c r="J92" s="40">
        <v>569037</v>
      </c>
      <c r="K92" s="40">
        <v>566410</v>
      </c>
      <c r="L92" s="40">
        <v>561773</v>
      </c>
      <c r="M92" s="40">
        <v>641608</v>
      </c>
      <c r="N92" s="40">
        <v>614835</v>
      </c>
      <c r="O92" s="40">
        <v>664301</v>
      </c>
      <c r="P92" s="41">
        <v>707171</v>
      </c>
    </row>
    <row r="93" spans="1:16" ht="12" customHeight="1">
      <c r="A93" s="65" t="s">
        <v>8</v>
      </c>
      <c r="B93" s="66"/>
      <c r="C93" s="66"/>
      <c r="D93" s="66"/>
      <c r="E93" s="67">
        <v>55033</v>
      </c>
      <c r="F93" s="67">
        <v>38870</v>
      </c>
      <c r="G93" s="67">
        <v>36926</v>
      </c>
      <c r="H93" s="67">
        <v>35320</v>
      </c>
      <c r="I93" s="67">
        <v>40358</v>
      </c>
      <c r="J93" s="67">
        <v>36983</v>
      </c>
      <c r="K93" s="67">
        <v>25841</v>
      </c>
      <c r="L93" s="67">
        <v>25357</v>
      </c>
      <c r="M93" s="67">
        <v>19222</v>
      </c>
      <c r="N93" s="67">
        <v>19149</v>
      </c>
      <c r="O93" s="67">
        <v>18863</v>
      </c>
      <c r="P93" s="68">
        <v>17112</v>
      </c>
    </row>
    <row r="94" spans="1:16" ht="12" customHeight="1">
      <c r="A94" s="43"/>
      <c r="B94" s="49"/>
      <c r="C94" s="49"/>
      <c r="D94" s="49"/>
      <c r="E94" s="44"/>
      <c r="F94" s="44"/>
      <c r="G94" s="44"/>
      <c r="H94" s="44"/>
      <c r="I94" s="44"/>
      <c r="J94" s="44"/>
      <c r="K94" s="44"/>
      <c r="L94" s="44"/>
      <c r="M94" s="44"/>
      <c r="N94" s="44"/>
      <c r="O94" s="44"/>
      <c r="P94" s="44"/>
    </row>
    <row r="95" spans="1:16" ht="12" customHeight="1">
      <c r="A95" s="43"/>
      <c r="B95" s="49"/>
      <c r="C95" s="49"/>
      <c r="D95" s="49"/>
      <c r="E95" s="44"/>
      <c r="F95" s="44"/>
      <c r="G95" s="44"/>
      <c r="H95" s="44"/>
      <c r="I95" s="44"/>
      <c r="J95" s="44"/>
      <c r="K95" s="44"/>
      <c r="L95" s="44"/>
      <c r="M95" s="44"/>
      <c r="N95" s="44"/>
      <c r="O95" s="44"/>
      <c r="P95" s="44"/>
    </row>
    <row r="96" spans="1:16" ht="12" customHeight="1">
      <c r="A96" s="219" t="s">
        <v>211</v>
      </c>
      <c r="B96" s="220"/>
      <c r="C96" s="220"/>
      <c r="D96" s="220"/>
      <c r="E96" s="220"/>
      <c r="F96" s="220"/>
      <c r="G96" s="220"/>
      <c r="H96" s="220"/>
      <c r="I96" s="220"/>
      <c r="J96" s="220"/>
      <c r="K96" s="220"/>
      <c r="L96" s="220"/>
      <c r="M96" s="220"/>
      <c r="N96" s="220"/>
      <c r="O96" s="220"/>
      <c r="P96" s="298"/>
    </row>
    <row r="97" spans="1:27" ht="12" customHeight="1">
      <c r="A97" s="162" t="s">
        <v>195</v>
      </c>
      <c r="B97" s="163"/>
      <c r="C97" s="40"/>
      <c r="D97" s="40"/>
      <c r="E97" s="221">
        <v>2244750</v>
      </c>
      <c r="F97" s="221">
        <v>2172008</v>
      </c>
      <c r="G97" s="221">
        <v>2153381</v>
      </c>
      <c r="H97" s="221">
        <v>2137756</v>
      </c>
      <c r="I97" s="221">
        <v>2326716</v>
      </c>
      <c r="J97" s="221">
        <v>2141186</v>
      </c>
      <c r="K97" s="221">
        <v>1870284</v>
      </c>
      <c r="L97" s="221">
        <v>1818513</v>
      </c>
      <c r="M97" s="221">
        <v>1986998</v>
      </c>
      <c r="N97" s="221">
        <v>1821369</v>
      </c>
      <c r="O97" s="221">
        <v>2003127</v>
      </c>
      <c r="P97" s="299">
        <v>2267450</v>
      </c>
    </row>
    <row r="98" spans="1:27" ht="12" customHeight="1">
      <c r="A98" s="166" t="s">
        <v>203</v>
      </c>
      <c r="B98" s="167"/>
      <c r="C98" s="44"/>
      <c r="D98" s="44"/>
      <c r="E98" s="44"/>
      <c r="F98" s="44"/>
      <c r="G98" s="44"/>
      <c r="H98" s="44"/>
      <c r="I98" s="44"/>
      <c r="J98" s="44"/>
      <c r="K98" s="44"/>
      <c r="L98" s="44"/>
      <c r="M98" s="44"/>
      <c r="N98" s="44"/>
      <c r="O98" s="44"/>
      <c r="P98" s="45"/>
    </row>
    <row r="99" spans="1:27" ht="12" customHeight="1">
      <c r="A99" s="213" t="s">
        <v>204</v>
      </c>
      <c r="B99" s="214"/>
      <c r="C99" s="212"/>
      <c r="D99" s="212"/>
      <c r="E99" s="222">
        <v>112690</v>
      </c>
      <c r="F99" s="222">
        <v>88753</v>
      </c>
      <c r="G99" s="222">
        <v>81551</v>
      </c>
      <c r="H99" s="222">
        <v>75016</v>
      </c>
      <c r="I99" s="222">
        <v>72435</v>
      </c>
      <c r="J99" s="222">
        <v>60874</v>
      </c>
      <c r="K99" s="222">
        <v>46866</v>
      </c>
      <c r="L99" s="222">
        <v>39804</v>
      </c>
      <c r="M99" s="222">
        <v>42594</v>
      </c>
      <c r="N99" s="222">
        <v>36843</v>
      </c>
      <c r="O99" s="222">
        <v>32460</v>
      </c>
      <c r="P99" s="300">
        <v>30384</v>
      </c>
      <c r="Q99" s="202"/>
      <c r="R99" s="202"/>
      <c r="S99" s="202"/>
      <c r="T99" s="202"/>
      <c r="U99" s="202"/>
      <c r="V99" s="202"/>
      <c r="W99" s="202"/>
      <c r="X99" s="202"/>
      <c r="Y99" s="202"/>
      <c r="Z99" s="202"/>
      <c r="AA99" s="202"/>
    </row>
    <row r="100" spans="1:27" ht="12" customHeight="1">
      <c r="A100" s="47" t="s">
        <v>205</v>
      </c>
      <c r="B100" s="167"/>
      <c r="C100" s="195"/>
      <c r="D100" s="195"/>
      <c r="E100" s="249">
        <v>869750</v>
      </c>
      <c r="F100" s="249">
        <v>782593</v>
      </c>
      <c r="G100" s="249">
        <v>858047</v>
      </c>
      <c r="H100" s="249">
        <v>825150</v>
      </c>
      <c r="I100" s="249">
        <v>845530</v>
      </c>
      <c r="J100" s="249">
        <v>835827</v>
      </c>
      <c r="K100" s="249">
        <v>783377</v>
      </c>
      <c r="L100" s="249">
        <v>776740</v>
      </c>
      <c r="M100" s="249">
        <v>840627</v>
      </c>
      <c r="N100" s="249">
        <v>816716</v>
      </c>
      <c r="O100" s="249">
        <v>917913</v>
      </c>
      <c r="P100" s="250">
        <v>906929</v>
      </c>
    </row>
    <row r="101" spans="1:27" ht="12" customHeight="1">
      <c r="A101" s="213" t="s">
        <v>206</v>
      </c>
      <c r="B101" s="214"/>
      <c r="C101" s="212"/>
      <c r="D101" s="212"/>
      <c r="E101" s="222">
        <v>291204</v>
      </c>
      <c r="F101" s="222">
        <v>276866</v>
      </c>
      <c r="G101" s="222">
        <v>276623</v>
      </c>
      <c r="H101" s="222">
        <v>272575</v>
      </c>
      <c r="I101" s="222">
        <v>291772</v>
      </c>
      <c r="J101" s="222">
        <v>267620</v>
      </c>
      <c r="K101" s="222">
        <v>252600</v>
      </c>
      <c r="L101" s="222">
        <v>233457</v>
      </c>
      <c r="M101" s="222">
        <v>221117</v>
      </c>
      <c r="N101" s="222">
        <v>205730</v>
      </c>
      <c r="O101" s="222">
        <v>219001</v>
      </c>
      <c r="P101" s="300">
        <v>217175</v>
      </c>
    </row>
    <row r="102" spans="1:27" ht="12" customHeight="1">
      <c r="A102" s="42" t="s">
        <v>207</v>
      </c>
      <c r="B102" s="167"/>
      <c r="C102" s="195"/>
      <c r="D102" s="195"/>
      <c r="E102" s="249">
        <v>69747</v>
      </c>
      <c r="F102" s="249">
        <v>59248</v>
      </c>
      <c r="G102" s="249">
        <v>56611</v>
      </c>
      <c r="H102" s="249">
        <v>53442</v>
      </c>
      <c r="I102" s="249">
        <v>51902</v>
      </c>
      <c r="J102" s="249">
        <v>42583</v>
      </c>
      <c r="K102" s="249">
        <v>43191</v>
      </c>
      <c r="L102" s="249">
        <v>37950</v>
      </c>
      <c r="M102" s="249">
        <v>40563</v>
      </c>
      <c r="N102" s="249">
        <v>36943</v>
      </c>
      <c r="O102" s="249">
        <v>37850</v>
      </c>
      <c r="P102" s="250">
        <v>35946</v>
      </c>
    </row>
    <row r="103" spans="1:27" ht="12" customHeight="1">
      <c r="A103" s="213" t="s">
        <v>208</v>
      </c>
      <c r="B103" s="214"/>
      <c r="C103" s="212"/>
      <c r="D103" s="212"/>
      <c r="E103" s="222">
        <v>326654</v>
      </c>
      <c r="F103" s="222">
        <v>332315</v>
      </c>
      <c r="G103" s="222">
        <v>310583</v>
      </c>
      <c r="H103" s="222">
        <v>323692</v>
      </c>
      <c r="I103" s="222">
        <v>478407</v>
      </c>
      <c r="J103" s="222">
        <v>423382</v>
      </c>
      <c r="K103" s="222">
        <v>301785</v>
      </c>
      <c r="L103" s="222">
        <v>311728</v>
      </c>
      <c r="M103" s="222">
        <v>392820</v>
      </c>
      <c r="N103" s="222">
        <v>301723</v>
      </c>
      <c r="O103" s="222">
        <v>368668</v>
      </c>
      <c r="P103" s="300">
        <v>566045</v>
      </c>
    </row>
    <row r="104" spans="1:27" ht="12" customHeight="1">
      <c r="A104" s="42" t="s">
        <v>209</v>
      </c>
      <c r="B104" s="90"/>
      <c r="C104" s="218"/>
      <c r="D104" s="218"/>
      <c r="E104" s="249">
        <v>565212</v>
      </c>
      <c r="F104" s="249">
        <v>624125</v>
      </c>
      <c r="G104" s="249">
        <v>562408</v>
      </c>
      <c r="H104" s="249">
        <v>581231</v>
      </c>
      <c r="I104" s="249">
        <v>579978</v>
      </c>
      <c r="J104" s="249">
        <v>504746</v>
      </c>
      <c r="K104" s="249">
        <v>437229</v>
      </c>
      <c r="L104" s="249">
        <v>414078</v>
      </c>
      <c r="M104" s="249">
        <v>444066</v>
      </c>
      <c r="N104" s="249">
        <v>420122</v>
      </c>
      <c r="O104" s="249">
        <v>425140</v>
      </c>
      <c r="P104" s="250">
        <v>507671</v>
      </c>
    </row>
    <row r="105" spans="1:27" ht="12" customHeight="1">
      <c r="A105" s="215" t="s">
        <v>210</v>
      </c>
      <c r="B105" s="216"/>
      <c r="C105" s="217"/>
      <c r="D105" s="217"/>
      <c r="E105" s="223">
        <v>9493</v>
      </c>
      <c r="F105" s="223">
        <v>8108</v>
      </c>
      <c r="G105" s="223">
        <v>7558</v>
      </c>
      <c r="H105" s="223">
        <v>6650</v>
      </c>
      <c r="I105" s="223">
        <v>6692</v>
      </c>
      <c r="J105" s="223">
        <v>6154</v>
      </c>
      <c r="K105" s="223">
        <v>5236</v>
      </c>
      <c r="L105" s="223">
        <v>4756</v>
      </c>
      <c r="M105" s="223">
        <v>5211</v>
      </c>
      <c r="N105" s="223">
        <v>3292</v>
      </c>
      <c r="O105" s="223">
        <v>2095</v>
      </c>
      <c r="P105" s="301">
        <v>3300</v>
      </c>
    </row>
    <row r="106" spans="1:27" ht="7.5" customHeight="1">
      <c r="A106" s="43"/>
      <c r="B106" s="49"/>
      <c r="C106" s="49"/>
      <c r="D106" s="49"/>
      <c r="E106" s="44"/>
      <c r="F106" s="44"/>
      <c r="G106" s="44"/>
      <c r="H106" s="44"/>
      <c r="I106" s="44"/>
      <c r="J106" s="44"/>
      <c r="K106" s="44"/>
      <c r="L106" s="44"/>
      <c r="M106" s="44"/>
      <c r="N106" s="44"/>
      <c r="O106" s="44"/>
      <c r="P106" s="44"/>
    </row>
    <row r="107" spans="1:27" ht="19.5" customHeight="1">
      <c r="A107" s="49"/>
      <c r="B107" s="49"/>
      <c r="C107" s="49"/>
      <c r="D107" s="49"/>
      <c r="E107" s="77">
        <v>1989</v>
      </c>
      <c r="F107" s="77">
        <v>1993</v>
      </c>
      <c r="G107" s="77">
        <v>1995</v>
      </c>
      <c r="H107" s="77">
        <v>1997</v>
      </c>
      <c r="I107" s="77">
        <v>1999</v>
      </c>
      <c r="J107" s="77">
        <v>2003</v>
      </c>
      <c r="K107" s="77">
        <v>2005</v>
      </c>
      <c r="L107" s="77">
        <v>2007</v>
      </c>
      <c r="M107" s="77">
        <v>2009</v>
      </c>
      <c r="N107" s="77">
        <v>2013</v>
      </c>
      <c r="O107" s="77">
        <v>2016</v>
      </c>
      <c r="P107" s="77">
        <v>2019</v>
      </c>
    </row>
    <row r="108" spans="1:27" ht="10.5" customHeight="1">
      <c r="A108" s="305" t="s">
        <v>145</v>
      </c>
      <c r="B108" s="306"/>
      <c r="C108" s="306"/>
      <c r="D108" s="306"/>
      <c r="E108" s="78"/>
      <c r="F108" s="78"/>
      <c r="G108" s="78"/>
      <c r="H108" s="78"/>
      <c r="I108" s="78"/>
      <c r="J108" s="78"/>
      <c r="K108" s="78"/>
      <c r="L108" s="78"/>
      <c r="M108" s="78"/>
      <c r="N108" s="78"/>
      <c r="O108" s="277"/>
      <c r="P108" s="143"/>
    </row>
    <row r="109" spans="1:27" ht="10.5" customHeight="1">
      <c r="A109" s="70" t="s">
        <v>1</v>
      </c>
      <c r="B109" s="52"/>
      <c r="C109" s="52"/>
      <c r="D109" s="52"/>
      <c r="E109" s="40">
        <v>810005</v>
      </c>
      <c r="F109" s="40">
        <v>576661</v>
      </c>
      <c r="G109" s="40">
        <v>551197</v>
      </c>
      <c r="H109" s="40">
        <v>492999</v>
      </c>
      <c r="I109" s="40">
        <v>497537</v>
      </c>
      <c r="J109" s="40">
        <v>431521</v>
      </c>
      <c r="K109" s="40">
        <v>376370</v>
      </c>
      <c r="L109" s="40">
        <v>319369</v>
      </c>
      <c r="M109" s="40">
        <v>341502</v>
      </c>
      <c r="N109" s="40">
        <v>304677</v>
      </c>
      <c r="O109" s="40">
        <v>295316</v>
      </c>
      <c r="P109" s="41">
        <v>293236</v>
      </c>
    </row>
    <row r="110" spans="1:27" ht="10.5" customHeight="1">
      <c r="A110" s="47" t="s">
        <v>2</v>
      </c>
      <c r="B110" s="49"/>
      <c r="C110" s="49"/>
      <c r="D110" s="49"/>
      <c r="E110" s="44">
        <v>218450</v>
      </c>
      <c r="F110" s="44">
        <v>153824</v>
      </c>
      <c r="G110" s="44">
        <v>150023</v>
      </c>
      <c r="H110" s="44">
        <v>127545</v>
      </c>
      <c r="I110" s="44">
        <v>122487</v>
      </c>
      <c r="J110" s="44">
        <v>103124</v>
      </c>
      <c r="K110" s="44">
        <v>88050</v>
      </c>
      <c r="L110" s="44">
        <v>74273</v>
      </c>
      <c r="M110" s="44">
        <v>78758</v>
      </c>
      <c r="N110" s="44">
        <v>68404</v>
      </c>
      <c r="O110" s="44">
        <v>58000</v>
      </c>
      <c r="P110" s="45">
        <v>56658</v>
      </c>
    </row>
    <row r="111" spans="1:27" ht="10.5" customHeight="1">
      <c r="A111" s="46" t="s">
        <v>3</v>
      </c>
      <c r="B111" s="52"/>
      <c r="C111" s="52"/>
      <c r="D111" s="52"/>
      <c r="E111" s="40">
        <v>99162</v>
      </c>
      <c r="F111" s="40">
        <v>81023</v>
      </c>
      <c r="G111" s="40">
        <v>81412</v>
      </c>
      <c r="H111" s="40">
        <v>73226</v>
      </c>
      <c r="I111" s="40">
        <v>81566</v>
      </c>
      <c r="J111" s="40">
        <v>77400</v>
      </c>
      <c r="K111" s="40">
        <v>67260</v>
      </c>
      <c r="L111" s="40">
        <v>65072</v>
      </c>
      <c r="M111" s="40">
        <v>69330</v>
      </c>
      <c r="N111" s="40">
        <v>68998</v>
      </c>
      <c r="O111" s="40">
        <v>71193</v>
      </c>
      <c r="P111" s="41">
        <v>62774</v>
      </c>
    </row>
    <row r="112" spans="1:27" ht="10.5" customHeight="1">
      <c r="A112" s="42" t="s">
        <v>4</v>
      </c>
      <c r="B112" s="49"/>
      <c r="C112" s="49"/>
      <c r="D112" s="49"/>
      <c r="E112" s="44">
        <v>188075</v>
      </c>
      <c r="F112" s="44">
        <v>127288</v>
      </c>
      <c r="G112" s="44">
        <v>121948</v>
      </c>
      <c r="H112" s="44">
        <v>105164</v>
      </c>
      <c r="I112" s="44">
        <v>107553</v>
      </c>
      <c r="J112" s="44">
        <v>88993</v>
      </c>
      <c r="K112" s="44">
        <v>79738</v>
      </c>
      <c r="L112" s="44">
        <v>59518</v>
      </c>
      <c r="M112" s="44">
        <v>65502</v>
      </c>
      <c r="N112" s="44">
        <v>48669</v>
      </c>
      <c r="O112" s="44">
        <v>46289</v>
      </c>
      <c r="P112" s="45">
        <v>47053</v>
      </c>
    </row>
    <row r="113" spans="1:16" ht="10.5" customHeight="1">
      <c r="A113" s="46" t="s">
        <v>5</v>
      </c>
      <c r="B113" s="52"/>
      <c r="C113" s="52"/>
      <c r="D113" s="52"/>
      <c r="E113" s="40">
        <v>85447</v>
      </c>
      <c r="F113" s="40">
        <v>52671</v>
      </c>
      <c r="G113" s="40">
        <v>47625</v>
      </c>
      <c r="H113" s="40">
        <v>46443</v>
      </c>
      <c r="I113" s="40">
        <v>49193</v>
      </c>
      <c r="J113" s="40">
        <v>44165</v>
      </c>
      <c r="K113" s="40">
        <v>42588</v>
      </c>
      <c r="L113" s="40">
        <v>33624</v>
      </c>
      <c r="M113" s="40">
        <v>33552</v>
      </c>
      <c r="N113" s="40">
        <v>30355</v>
      </c>
      <c r="O113" s="40">
        <v>26215</v>
      </c>
      <c r="P113" s="41">
        <v>27098</v>
      </c>
    </row>
    <row r="114" spans="1:16" ht="10.5" customHeight="1">
      <c r="A114" s="42" t="s">
        <v>6</v>
      </c>
      <c r="B114" s="49"/>
      <c r="C114" s="49"/>
      <c r="D114" s="49"/>
      <c r="E114" s="44">
        <v>126898</v>
      </c>
      <c r="F114" s="44">
        <v>93835</v>
      </c>
      <c r="G114" s="44">
        <v>89504</v>
      </c>
      <c r="H114" s="44">
        <v>83768</v>
      </c>
      <c r="I114" s="44">
        <v>75630</v>
      </c>
      <c r="J114" s="44">
        <v>63629</v>
      </c>
      <c r="K114" s="44">
        <v>50047</v>
      </c>
      <c r="L114" s="44">
        <v>42447</v>
      </c>
      <c r="M114" s="44">
        <v>47269</v>
      </c>
      <c r="N114" s="44">
        <v>40832</v>
      </c>
      <c r="O114" s="44">
        <v>38663</v>
      </c>
      <c r="P114" s="45">
        <v>41752</v>
      </c>
    </row>
    <row r="115" spans="1:16" ht="10.5" customHeight="1">
      <c r="A115" s="60" t="s">
        <v>7</v>
      </c>
      <c r="B115" s="52"/>
      <c r="C115" s="52"/>
      <c r="D115" s="52"/>
      <c r="E115" s="40">
        <v>61913</v>
      </c>
      <c r="F115" s="40">
        <v>48043</v>
      </c>
      <c r="G115" s="40">
        <v>43524</v>
      </c>
      <c r="H115" s="40">
        <v>42942</v>
      </c>
      <c r="I115" s="40">
        <v>44162</v>
      </c>
      <c r="J115" s="40">
        <v>40862</v>
      </c>
      <c r="K115" s="40">
        <v>35491</v>
      </c>
      <c r="L115" s="40">
        <v>32918</v>
      </c>
      <c r="M115" s="40">
        <v>35659</v>
      </c>
      <c r="N115" s="40">
        <v>35617</v>
      </c>
      <c r="O115" s="40">
        <v>41838</v>
      </c>
      <c r="P115" s="41">
        <v>44182</v>
      </c>
    </row>
    <row r="116" spans="1:16" ht="10.5" customHeight="1">
      <c r="A116" s="47" t="s">
        <v>8</v>
      </c>
      <c r="B116" s="49"/>
      <c r="C116" s="49"/>
      <c r="D116" s="49"/>
      <c r="E116" s="44">
        <v>30061</v>
      </c>
      <c r="F116" s="44">
        <v>19976</v>
      </c>
      <c r="G116" s="44">
        <v>17161</v>
      </c>
      <c r="H116" s="44">
        <v>13911</v>
      </c>
      <c r="I116" s="44">
        <v>16946</v>
      </c>
      <c r="J116" s="44">
        <v>13348</v>
      </c>
      <c r="K116" s="44">
        <v>13197</v>
      </c>
      <c r="L116" s="44">
        <v>11515</v>
      </c>
      <c r="M116" s="44">
        <v>11432</v>
      </c>
      <c r="N116" s="44">
        <v>11801</v>
      </c>
      <c r="O116" s="44">
        <v>13117</v>
      </c>
      <c r="P116" s="45">
        <v>13720</v>
      </c>
    </row>
    <row r="117" spans="1:16" ht="10.5" customHeight="1">
      <c r="A117" s="169"/>
      <c r="B117" s="49"/>
      <c r="C117" s="49"/>
      <c r="D117" s="49"/>
      <c r="E117" s="49"/>
      <c r="F117" s="49"/>
      <c r="G117" s="49"/>
      <c r="H117" s="49"/>
      <c r="I117" s="49"/>
      <c r="J117" s="49"/>
      <c r="K117" s="49"/>
      <c r="L117" s="49"/>
      <c r="M117" s="49"/>
      <c r="N117" s="49"/>
      <c r="O117" s="49"/>
      <c r="P117" s="50"/>
    </row>
    <row r="118" spans="1:16" ht="10.5" customHeight="1">
      <c r="A118" s="168" t="s">
        <v>146</v>
      </c>
      <c r="B118" s="49"/>
      <c r="C118" s="49"/>
      <c r="D118" s="49"/>
      <c r="E118" s="49"/>
      <c r="F118" s="49"/>
      <c r="G118" s="49"/>
      <c r="H118" s="49"/>
      <c r="I118" s="49"/>
      <c r="J118" s="49"/>
      <c r="K118" s="49"/>
      <c r="L118" s="49"/>
      <c r="M118" s="49"/>
      <c r="N118" s="49"/>
      <c r="O118" s="49"/>
      <c r="P118" s="50"/>
    </row>
    <row r="119" spans="1:16" ht="10.5" customHeight="1">
      <c r="A119" s="70" t="s">
        <v>147</v>
      </c>
      <c r="B119" s="52"/>
      <c r="C119" s="52"/>
      <c r="D119" s="52"/>
      <c r="E119" s="40">
        <v>687485</v>
      </c>
      <c r="F119" s="40">
        <v>484712</v>
      </c>
      <c r="G119" s="40">
        <v>460220</v>
      </c>
      <c r="H119" s="40">
        <v>406351</v>
      </c>
      <c r="I119" s="40">
        <v>408224</v>
      </c>
      <c r="J119" s="40">
        <v>352376</v>
      </c>
      <c r="K119" s="40">
        <v>309759</v>
      </c>
      <c r="L119" s="40">
        <v>260110</v>
      </c>
      <c r="M119" s="40">
        <v>272783</v>
      </c>
      <c r="N119" s="40">
        <v>230012</v>
      </c>
      <c r="O119" s="40">
        <v>212771</v>
      </c>
      <c r="P119" s="41">
        <v>196990</v>
      </c>
    </row>
    <row r="120" spans="1:16" ht="10.5" customHeight="1">
      <c r="A120" s="47" t="s">
        <v>148</v>
      </c>
      <c r="B120" s="49"/>
      <c r="C120" s="49"/>
      <c r="D120" s="49"/>
      <c r="E120" s="44">
        <v>311206</v>
      </c>
      <c r="F120" s="44">
        <v>231524</v>
      </c>
      <c r="G120" s="44">
        <v>221960</v>
      </c>
      <c r="H120" s="44">
        <v>200648</v>
      </c>
      <c r="I120" s="44">
        <v>206241</v>
      </c>
      <c r="J120" s="44">
        <v>180870</v>
      </c>
      <c r="K120" s="44">
        <v>163899</v>
      </c>
      <c r="L120" s="44">
        <v>138618</v>
      </c>
      <c r="M120" s="44">
        <v>147342</v>
      </c>
      <c r="N120" s="44">
        <v>123072</v>
      </c>
      <c r="O120" s="44">
        <v>116335</v>
      </c>
      <c r="P120" s="45">
        <v>109949</v>
      </c>
    </row>
    <row r="121" spans="1:16" ht="10.5" customHeight="1">
      <c r="A121" s="70" t="s">
        <v>149</v>
      </c>
      <c r="B121" s="52"/>
      <c r="C121" s="52"/>
      <c r="D121" s="52"/>
      <c r="E121" s="40">
        <v>122520</v>
      </c>
      <c r="F121" s="40">
        <v>91948</v>
      </c>
      <c r="G121" s="40">
        <v>90977</v>
      </c>
      <c r="H121" s="40">
        <v>86647</v>
      </c>
      <c r="I121" s="40">
        <v>89313</v>
      </c>
      <c r="J121" s="40">
        <v>79145</v>
      </c>
      <c r="K121" s="40">
        <v>66611</v>
      </c>
      <c r="L121" s="40">
        <v>59258</v>
      </c>
      <c r="M121" s="40">
        <v>68718</v>
      </c>
      <c r="N121" s="40">
        <v>74664</v>
      </c>
      <c r="O121" s="40">
        <v>82545</v>
      </c>
      <c r="P121" s="41">
        <v>96246</v>
      </c>
    </row>
    <row r="122" spans="1:16" ht="10.5" customHeight="1">
      <c r="A122" s="42" t="s">
        <v>150</v>
      </c>
      <c r="B122" s="49"/>
      <c r="C122" s="49"/>
      <c r="D122" s="49"/>
      <c r="E122" s="44">
        <v>58932</v>
      </c>
      <c r="F122" s="44">
        <v>46524</v>
      </c>
      <c r="G122" s="44">
        <v>44232</v>
      </c>
      <c r="H122" s="44">
        <v>41976</v>
      </c>
      <c r="I122" s="44">
        <v>43962</v>
      </c>
      <c r="J122" s="44">
        <v>40758</v>
      </c>
      <c r="K122" s="44">
        <v>38402</v>
      </c>
      <c r="L122" s="44">
        <v>35820</v>
      </c>
      <c r="M122" s="44">
        <v>38960</v>
      </c>
      <c r="N122" s="44">
        <v>46010</v>
      </c>
      <c r="O122" s="44">
        <v>52488</v>
      </c>
      <c r="P122" s="45">
        <v>57110</v>
      </c>
    </row>
    <row r="123" spans="1:16" ht="10.5" customHeight="1">
      <c r="A123" s="79" t="s">
        <v>151</v>
      </c>
      <c r="B123" s="54"/>
      <c r="C123" s="54"/>
      <c r="D123" s="54"/>
      <c r="E123" s="55">
        <v>60565</v>
      </c>
      <c r="F123" s="55">
        <v>43112</v>
      </c>
      <c r="G123" s="55">
        <v>44590</v>
      </c>
      <c r="H123" s="55">
        <v>42655</v>
      </c>
      <c r="I123" s="55">
        <v>42525</v>
      </c>
      <c r="J123" s="55">
        <v>35967</v>
      </c>
      <c r="K123" s="55">
        <v>26351</v>
      </c>
      <c r="L123" s="55">
        <v>21677</v>
      </c>
      <c r="M123" s="55">
        <v>26000</v>
      </c>
      <c r="N123" s="55">
        <v>23795</v>
      </c>
      <c r="O123" s="55">
        <v>26093</v>
      </c>
      <c r="P123" s="56">
        <v>28990</v>
      </c>
    </row>
    <row r="124" spans="1:16" ht="10.5" customHeight="1">
      <c r="A124" s="49"/>
      <c r="B124" s="49"/>
      <c r="C124" s="49"/>
      <c r="D124" s="49"/>
      <c r="E124" s="49"/>
      <c r="F124" s="49"/>
      <c r="G124" s="49"/>
      <c r="H124" s="49"/>
      <c r="I124" s="49"/>
      <c r="J124" s="49"/>
      <c r="K124" s="49"/>
      <c r="L124" s="49"/>
      <c r="M124" s="49"/>
      <c r="N124" s="49"/>
      <c r="O124" s="141"/>
      <c r="P124" s="141"/>
    </row>
    <row r="125" spans="1:16" ht="10.5" customHeight="1">
      <c r="A125" s="305" t="s">
        <v>152</v>
      </c>
      <c r="B125" s="306"/>
      <c r="C125" s="306"/>
      <c r="D125" s="306"/>
      <c r="E125" s="37"/>
      <c r="F125" s="37"/>
      <c r="G125" s="37"/>
      <c r="H125" s="37"/>
      <c r="I125" s="37"/>
      <c r="J125" s="37"/>
      <c r="K125" s="37"/>
      <c r="L125" s="37"/>
      <c r="M125" s="37"/>
      <c r="N125" s="37"/>
      <c r="O125" s="277"/>
      <c r="P125" s="143"/>
    </row>
    <row r="126" spans="1:16" ht="10.5" customHeight="1">
      <c r="A126" s="70" t="s">
        <v>1</v>
      </c>
      <c r="B126" s="52"/>
      <c r="C126" s="52"/>
      <c r="D126" s="52"/>
      <c r="E126" s="40">
        <v>1799736</v>
      </c>
      <c r="F126" s="40">
        <v>1408613</v>
      </c>
      <c r="G126" s="40">
        <v>1261088</v>
      </c>
      <c r="H126" s="40">
        <v>1133401</v>
      </c>
      <c r="I126" s="40">
        <v>1123418</v>
      </c>
      <c r="J126" s="40">
        <v>935316</v>
      </c>
      <c r="K126" s="40">
        <v>787102</v>
      </c>
      <c r="L126" s="40">
        <v>656296</v>
      </c>
      <c r="M126" s="40">
        <v>709928</v>
      </c>
      <c r="N126" s="40">
        <v>604926</v>
      </c>
      <c r="O126" s="40">
        <v>564670</v>
      </c>
      <c r="P126" s="41">
        <v>599497</v>
      </c>
    </row>
    <row r="127" spans="1:16" ht="10.5" customHeight="1">
      <c r="A127" s="47" t="s">
        <v>2</v>
      </c>
      <c r="B127" s="49"/>
      <c r="C127" s="49"/>
      <c r="D127" s="49"/>
      <c r="E127" s="44">
        <v>466783</v>
      </c>
      <c r="F127" s="44">
        <v>345726</v>
      </c>
      <c r="G127" s="44">
        <v>306268</v>
      </c>
      <c r="H127" s="44">
        <v>274338</v>
      </c>
      <c r="I127" s="44">
        <v>248443</v>
      </c>
      <c r="J127" s="44">
        <v>203845</v>
      </c>
      <c r="K127" s="44">
        <v>175226</v>
      </c>
      <c r="L127" s="44">
        <v>145511</v>
      </c>
      <c r="M127" s="44">
        <v>150588</v>
      </c>
      <c r="N127" s="44">
        <v>124339</v>
      </c>
      <c r="O127" s="44">
        <v>110068</v>
      </c>
      <c r="P127" s="45">
        <v>114401</v>
      </c>
    </row>
    <row r="128" spans="1:16" ht="10.5" customHeight="1">
      <c r="A128" s="60" t="s">
        <v>3</v>
      </c>
      <c r="B128" s="52"/>
      <c r="C128" s="52"/>
      <c r="D128" s="52"/>
      <c r="E128" s="40">
        <v>255688</v>
      </c>
      <c r="F128" s="40">
        <v>227653</v>
      </c>
      <c r="G128" s="40">
        <v>212261</v>
      </c>
      <c r="H128" s="40">
        <v>198007</v>
      </c>
      <c r="I128" s="40">
        <v>196960</v>
      </c>
      <c r="J128" s="40">
        <v>174969</v>
      </c>
      <c r="K128" s="40">
        <v>155729</v>
      </c>
      <c r="L128" s="40">
        <v>138630</v>
      </c>
      <c r="M128" s="40">
        <v>151529</v>
      </c>
      <c r="N128" s="40">
        <v>138731</v>
      </c>
      <c r="O128" s="40">
        <v>132411</v>
      </c>
      <c r="P128" s="41">
        <v>143317</v>
      </c>
    </row>
    <row r="129" spans="1:16" ht="10.5" customHeight="1">
      <c r="A129" s="47" t="s">
        <v>4</v>
      </c>
      <c r="B129" s="49"/>
      <c r="C129" s="49"/>
      <c r="D129" s="49"/>
      <c r="E129" s="44">
        <v>426328</v>
      </c>
      <c r="F129" s="44">
        <v>325453</v>
      </c>
      <c r="G129" s="44">
        <v>286032</v>
      </c>
      <c r="H129" s="44">
        <v>251190</v>
      </c>
      <c r="I129" s="44">
        <v>246329</v>
      </c>
      <c r="J129" s="44">
        <v>197024</v>
      </c>
      <c r="K129" s="44">
        <v>168002</v>
      </c>
      <c r="L129" s="44">
        <v>133515</v>
      </c>
      <c r="M129" s="44">
        <v>134174</v>
      </c>
      <c r="N129" s="44">
        <v>106486</v>
      </c>
      <c r="O129" s="44">
        <v>103862</v>
      </c>
      <c r="P129" s="45">
        <v>106829</v>
      </c>
    </row>
    <row r="130" spans="1:16" ht="10.5" customHeight="1">
      <c r="A130" s="60" t="s">
        <v>5</v>
      </c>
      <c r="B130" s="52"/>
      <c r="C130" s="52"/>
      <c r="D130" s="52"/>
      <c r="E130" s="40">
        <v>163719</v>
      </c>
      <c r="F130" s="40">
        <v>129743</v>
      </c>
      <c r="G130" s="40">
        <v>118858</v>
      </c>
      <c r="H130" s="40">
        <v>109048</v>
      </c>
      <c r="I130" s="40">
        <v>121920</v>
      </c>
      <c r="J130" s="40">
        <v>101031</v>
      </c>
      <c r="K130" s="40">
        <v>83230</v>
      </c>
      <c r="L130" s="40">
        <v>68638</v>
      </c>
      <c r="M130" s="40">
        <v>78470</v>
      </c>
      <c r="N130" s="40">
        <v>73147</v>
      </c>
      <c r="O130" s="40">
        <v>65889</v>
      </c>
      <c r="P130" s="41">
        <v>72361</v>
      </c>
    </row>
    <row r="131" spans="1:16" ht="10.5" customHeight="1">
      <c r="A131" s="47" t="s">
        <v>6</v>
      </c>
      <c r="B131" s="49"/>
      <c r="C131" s="49"/>
      <c r="D131" s="49"/>
      <c r="E131" s="44">
        <v>295495</v>
      </c>
      <c r="F131" s="44">
        <v>229219</v>
      </c>
      <c r="G131" s="44">
        <v>202173</v>
      </c>
      <c r="H131" s="44">
        <v>176355</v>
      </c>
      <c r="I131" s="44">
        <v>170116</v>
      </c>
      <c r="J131" s="44">
        <v>140110</v>
      </c>
      <c r="K131" s="44">
        <v>106022</v>
      </c>
      <c r="L131" s="44">
        <v>84673</v>
      </c>
      <c r="M131" s="44">
        <v>96111</v>
      </c>
      <c r="N131" s="44">
        <v>76290</v>
      </c>
      <c r="O131" s="44">
        <v>70309</v>
      </c>
      <c r="P131" s="45">
        <v>76016</v>
      </c>
    </row>
    <row r="132" spans="1:16" ht="10.5" customHeight="1">
      <c r="A132" s="60" t="s">
        <v>7</v>
      </c>
      <c r="B132" s="52"/>
      <c r="C132" s="52"/>
      <c r="D132" s="52"/>
      <c r="E132" s="40">
        <v>121804</v>
      </c>
      <c r="F132" s="40">
        <v>95794</v>
      </c>
      <c r="G132" s="40">
        <v>88222</v>
      </c>
      <c r="H132" s="40">
        <v>83601</v>
      </c>
      <c r="I132" s="40">
        <v>91678</v>
      </c>
      <c r="J132" s="40">
        <v>79884</v>
      </c>
      <c r="K132" s="40">
        <v>65591</v>
      </c>
      <c r="L132" s="40">
        <v>57425</v>
      </c>
      <c r="M132" s="40">
        <v>69849</v>
      </c>
      <c r="N132" s="40">
        <v>61473</v>
      </c>
      <c r="O132" s="40">
        <v>56795</v>
      </c>
      <c r="P132" s="41">
        <v>59051</v>
      </c>
    </row>
    <row r="133" spans="1:16" ht="10.5" customHeight="1">
      <c r="A133" s="65" t="s">
        <v>8</v>
      </c>
      <c r="B133" s="66"/>
      <c r="C133" s="66"/>
      <c r="D133" s="66"/>
      <c r="E133" s="67">
        <v>69919</v>
      </c>
      <c r="F133" s="67">
        <v>55025</v>
      </c>
      <c r="G133" s="67">
        <v>47274</v>
      </c>
      <c r="H133" s="67">
        <v>40861</v>
      </c>
      <c r="I133" s="67">
        <v>47972</v>
      </c>
      <c r="J133" s="67">
        <v>38453</v>
      </c>
      <c r="K133" s="67">
        <v>33302</v>
      </c>
      <c r="L133" s="67">
        <v>27904</v>
      </c>
      <c r="M133" s="67">
        <v>29207</v>
      </c>
      <c r="N133" s="67">
        <v>24460</v>
      </c>
      <c r="O133" s="67">
        <v>25336</v>
      </c>
      <c r="P133" s="68">
        <v>27522</v>
      </c>
    </row>
    <row r="134" spans="1:16" ht="10.5" customHeight="1">
      <c r="A134" s="49"/>
      <c r="B134" s="49"/>
      <c r="C134" s="49"/>
      <c r="D134" s="49"/>
      <c r="E134" s="49"/>
      <c r="F134" s="49"/>
      <c r="G134" s="49"/>
      <c r="H134" s="49"/>
      <c r="I134" s="49"/>
      <c r="J134" s="49"/>
      <c r="K134" s="49"/>
      <c r="L134" s="49"/>
      <c r="M134" s="49"/>
      <c r="N134" s="49"/>
      <c r="O134" s="141"/>
      <c r="P134" s="141"/>
    </row>
    <row r="135" spans="1:16" ht="10.5" customHeight="1">
      <c r="A135" s="164" t="s">
        <v>153</v>
      </c>
      <c r="B135" s="37"/>
      <c r="C135" s="37"/>
      <c r="D135" s="37"/>
      <c r="E135" s="37"/>
      <c r="F135" s="37"/>
      <c r="G135" s="37"/>
      <c r="H135" s="37"/>
      <c r="I135" s="37"/>
      <c r="J135" s="37"/>
      <c r="K135" s="37"/>
      <c r="L135" s="37"/>
      <c r="M135" s="37"/>
      <c r="N135" s="37"/>
      <c r="O135" s="277"/>
      <c r="P135" s="143"/>
    </row>
    <row r="136" spans="1:16" ht="10.5" customHeight="1">
      <c r="A136" s="46" t="s">
        <v>154</v>
      </c>
      <c r="B136" s="52"/>
      <c r="C136" s="52"/>
      <c r="D136" s="52"/>
      <c r="E136" s="40">
        <v>462535</v>
      </c>
      <c r="F136" s="40">
        <v>368061</v>
      </c>
      <c r="G136" s="40">
        <v>335627</v>
      </c>
      <c r="H136" s="40">
        <v>306245</v>
      </c>
      <c r="I136" s="40">
        <v>289291</v>
      </c>
      <c r="J136" s="40">
        <v>248858</v>
      </c>
      <c r="K136" s="40">
        <v>216600</v>
      </c>
      <c r="L136" s="40">
        <v>180885</v>
      </c>
      <c r="M136" s="40">
        <v>186194</v>
      </c>
      <c r="N136" s="40">
        <v>156995</v>
      </c>
      <c r="O136" s="40">
        <v>147962</v>
      </c>
      <c r="P136" s="41">
        <v>168459</v>
      </c>
    </row>
    <row r="137" spans="1:16" ht="10.5" customHeight="1">
      <c r="A137" s="47" t="s">
        <v>155</v>
      </c>
      <c r="B137" s="49"/>
      <c r="C137" s="49"/>
      <c r="D137" s="49"/>
      <c r="E137" s="44">
        <v>83534</v>
      </c>
      <c r="F137" s="44">
        <v>73350</v>
      </c>
      <c r="G137" s="44">
        <v>71413</v>
      </c>
      <c r="H137" s="44">
        <v>70052</v>
      </c>
      <c r="I137" s="44">
        <v>86647</v>
      </c>
      <c r="J137" s="44">
        <v>75665</v>
      </c>
      <c r="K137" s="44">
        <v>73896</v>
      </c>
      <c r="L137" s="44">
        <v>64395</v>
      </c>
      <c r="M137" s="44">
        <v>84313</v>
      </c>
      <c r="N137" s="44">
        <v>72973</v>
      </c>
      <c r="O137" s="44">
        <v>75543</v>
      </c>
      <c r="P137" s="45">
        <v>82156</v>
      </c>
    </row>
    <row r="138" spans="1:16" ht="10.5" customHeight="1">
      <c r="A138" s="48"/>
      <c r="B138" s="49"/>
      <c r="C138" s="49"/>
      <c r="D138" s="49"/>
      <c r="E138" s="49"/>
      <c r="F138" s="49"/>
      <c r="G138" s="49"/>
      <c r="H138" s="49"/>
      <c r="I138" s="49"/>
      <c r="J138" s="49"/>
      <c r="K138" s="49"/>
      <c r="L138" s="49"/>
      <c r="M138" s="49"/>
      <c r="N138" s="49"/>
      <c r="O138" s="49"/>
      <c r="P138" s="50"/>
    </row>
    <row r="139" spans="1:16" ht="10.5" customHeight="1">
      <c r="A139" s="166" t="s">
        <v>156</v>
      </c>
      <c r="B139" s="49"/>
      <c r="C139" s="49"/>
      <c r="D139" s="49"/>
      <c r="E139" s="49"/>
      <c r="F139" s="49"/>
      <c r="G139" s="49"/>
      <c r="H139" s="49"/>
      <c r="I139" s="49"/>
      <c r="J139" s="49"/>
      <c r="K139" s="49"/>
      <c r="L139" s="49"/>
      <c r="M139" s="49"/>
      <c r="N139" s="49"/>
      <c r="O139" s="49"/>
      <c r="P139" s="50"/>
    </row>
    <row r="140" spans="1:16" ht="10.5" customHeight="1">
      <c r="A140" s="46" t="s">
        <v>157</v>
      </c>
      <c r="B140" s="52"/>
      <c r="C140" s="52"/>
      <c r="D140" s="52"/>
      <c r="E140" s="40">
        <v>107122</v>
      </c>
      <c r="F140" s="40">
        <v>72074</v>
      </c>
      <c r="G140" s="40">
        <v>62146</v>
      </c>
      <c r="H140" s="40">
        <v>51852</v>
      </c>
      <c r="I140" s="40">
        <v>55538</v>
      </c>
      <c r="J140" s="40">
        <v>35871</v>
      </c>
      <c r="K140" s="40">
        <v>29417</v>
      </c>
      <c r="L140" s="40">
        <v>21858</v>
      </c>
      <c r="M140" s="40">
        <v>24403</v>
      </c>
      <c r="N140" s="40">
        <v>17842</v>
      </c>
      <c r="O140" s="40">
        <v>14914</v>
      </c>
      <c r="P140" s="41">
        <v>24151</v>
      </c>
    </row>
    <row r="141" spans="1:16" ht="10.5" customHeight="1">
      <c r="A141" s="42" t="s">
        <v>158</v>
      </c>
      <c r="B141" s="49"/>
      <c r="C141" s="49"/>
      <c r="D141" s="49"/>
      <c r="E141" s="44">
        <v>282161</v>
      </c>
      <c r="F141" s="44">
        <v>222105</v>
      </c>
      <c r="G141" s="44">
        <v>201020</v>
      </c>
      <c r="H141" s="44">
        <v>181582</v>
      </c>
      <c r="I141" s="44">
        <v>176575</v>
      </c>
      <c r="J141" s="44">
        <v>134653</v>
      </c>
      <c r="K141" s="44">
        <v>120906</v>
      </c>
      <c r="L141" s="44">
        <v>102461</v>
      </c>
      <c r="M141" s="44">
        <v>112932</v>
      </c>
      <c r="N141" s="44">
        <v>88447</v>
      </c>
      <c r="O141" s="44">
        <v>83576</v>
      </c>
      <c r="P141" s="45">
        <v>90767</v>
      </c>
    </row>
    <row r="142" spans="1:16" ht="10.5" customHeight="1">
      <c r="A142" s="46" t="s">
        <v>159</v>
      </c>
      <c r="B142" s="52"/>
      <c r="C142" s="52"/>
      <c r="D142" s="52"/>
      <c r="E142" s="40">
        <v>156786</v>
      </c>
      <c r="F142" s="40">
        <v>147232</v>
      </c>
      <c r="G142" s="40">
        <v>143874</v>
      </c>
      <c r="H142" s="40">
        <v>142863</v>
      </c>
      <c r="I142" s="40">
        <v>143825</v>
      </c>
      <c r="J142" s="40">
        <v>154000</v>
      </c>
      <c r="K142" s="40">
        <v>140172</v>
      </c>
      <c r="L142" s="40">
        <v>120960</v>
      </c>
      <c r="M142" s="40">
        <v>133172</v>
      </c>
      <c r="N142" s="40">
        <v>123680</v>
      </c>
      <c r="O142" s="40">
        <v>125015</v>
      </c>
      <c r="P142" s="41">
        <v>135697</v>
      </c>
    </row>
    <row r="143" spans="1:16" ht="10.5" customHeight="1">
      <c r="A143" s="48"/>
      <c r="B143" s="49"/>
      <c r="C143" s="49"/>
      <c r="D143" s="49"/>
      <c r="E143" s="49"/>
      <c r="F143" s="49"/>
      <c r="G143" s="49"/>
      <c r="H143" s="49"/>
      <c r="I143" s="49"/>
      <c r="J143" s="49"/>
      <c r="K143" s="49"/>
      <c r="L143" s="49"/>
      <c r="M143" s="49"/>
      <c r="N143" s="49"/>
      <c r="O143" s="49"/>
      <c r="P143" s="50"/>
    </row>
    <row r="144" spans="1:16" ht="10.5" customHeight="1">
      <c r="A144" s="168" t="s">
        <v>160</v>
      </c>
      <c r="B144" s="49"/>
      <c r="C144" s="49"/>
      <c r="D144" s="49"/>
      <c r="E144" s="80"/>
      <c r="F144" s="80"/>
      <c r="G144" s="80"/>
      <c r="H144" s="80"/>
      <c r="I144" s="80"/>
      <c r="J144" s="80"/>
      <c r="K144" s="80"/>
      <c r="L144" s="80"/>
      <c r="M144" s="80"/>
      <c r="N144" s="80"/>
      <c r="O144" s="80"/>
      <c r="P144" s="81"/>
    </row>
    <row r="145" spans="1:16" ht="10.5" customHeight="1">
      <c r="A145" s="60" t="s">
        <v>161</v>
      </c>
      <c r="B145" s="52"/>
      <c r="C145" s="52"/>
      <c r="D145" s="52"/>
      <c r="E145" s="40">
        <v>255187</v>
      </c>
      <c r="F145" s="40">
        <v>190085</v>
      </c>
      <c r="G145" s="40">
        <v>165348</v>
      </c>
      <c r="H145" s="40">
        <v>146863</v>
      </c>
      <c r="I145" s="40">
        <v>129360</v>
      </c>
      <c r="J145" s="40">
        <v>105666</v>
      </c>
      <c r="K145" s="40">
        <v>84731</v>
      </c>
      <c r="L145" s="40">
        <v>61900</v>
      </c>
      <c r="M145" s="40">
        <v>60040</v>
      </c>
      <c r="N145" s="40">
        <v>43102</v>
      </c>
      <c r="O145" s="40">
        <v>36127</v>
      </c>
      <c r="P145" s="41">
        <v>26704</v>
      </c>
    </row>
    <row r="146" spans="1:16" ht="10.5" customHeight="1">
      <c r="A146" s="47" t="s">
        <v>162</v>
      </c>
      <c r="B146" s="49"/>
      <c r="C146" s="49"/>
      <c r="D146" s="49"/>
      <c r="E146" s="44">
        <v>268772</v>
      </c>
      <c r="F146" s="44">
        <v>231253</v>
      </c>
      <c r="G146" s="44">
        <v>228016</v>
      </c>
      <c r="H146" s="44">
        <v>215583</v>
      </c>
      <c r="I146" s="44">
        <v>228474</v>
      </c>
      <c r="J146" s="44">
        <v>201224</v>
      </c>
      <c r="K146" s="44">
        <v>188739</v>
      </c>
      <c r="L146" s="44">
        <v>168350</v>
      </c>
      <c r="M146" s="44">
        <v>186768</v>
      </c>
      <c r="N146" s="44">
        <v>159711</v>
      </c>
      <c r="O146" s="44">
        <v>158991</v>
      </c>
      <c r="P146" s="45">
        <v>174793</v>
      </c>
    </row>
    <row r="147" spans="1:16" ht="10.5" customHeight="1">
      <c r="A147" s="60" t="s">
        <v>163</v>
      </c>
      <c r="B147" s="52"/>
      <c r="C147" s="52"/>
      <c r="D147" s="52"/>
      <c r="E147" s="40">
        <v>16041</v>
      </c>
      <c r="F147" s="40">
        <v>13567</v>
      </c>
      <c r="G147" s="40">
        <v>6143</v>
      </c>
      <c r="H147" s="40">
        <v>6635</v>
      </c>
      <c r="I147" s="40">
        <v>8230</v>
      </c>
      <c r="J147" s="40">
        <v>7980</v>
      </c>
      <c r="K147" s="40">
        <v>7338</v>
      </c>
      <c r="L147" s="40">
        <v>6476</v>
      </c>
      <c r="M147" s="40">
        <v>11361</v>
      </c>
      <c r="N147" s="40">
        <v>13784</v>
      </c>
      <c r="O147" s="40">
        <v>14755</v>
      </c>
      <c r="P147" s="41">
        <v>25017</v>
      </c>
    </row>
    <row r="148" spans="1:16" ht="10.5" customHeight="1">
      <c r="A148" s="47" t="s">
        <v>164</v>
      </c>
      <c r="B148" s="49"/>
      <c r="C148" s="49"/>
      <c r="D148" s="49"/>
      <c r="E148" s="44">
        <v>6069</v>
      </c>
      <c r="F148" s="44">
        <v>6507</v>
      </c>
      <c r="G148" s="44">
        <v>7533</v>
      </c>
      <c r="H148" s="44">
        <v>7216</v>
      </c>
      <c r="I148" s="44">
        <v>9874</v>
      </c>
      <c r="J148" s="44">
        <v>9653</v>
      </c>
      <c r="K148" s="44">
        <v>9687</v>
      </c>
      <c r="L148" s="44">
        <v>8554</v>
      </c>
      <c r="M148" s="44">
        <v>12338</v>
      </c>
      <c r="N148" s="44">
        <v>13372</v>
      </c>
      <c r="O148" s="44">
        <v>13633</v>
      </c>
      <c r="P148" s="45">
        <v>24101</v>
      </c>
    </row>
    <row r="149" spans="1:16" ht="10.5" customHeight="1">
      <c r="A149" s="48"/>
      <c r="B149" s="49"/>
      <c r="C149" s="49"/>
      <c r="D149" s="49"/>
      <c r="E149" s="49"/>
      <c r="F149" s="49"/>
      <c r="G149" s="49"/>
      <c r="H149" s="49"/>
      <c r="I149" s="49"/>
      <c r="J149" s="49"/>
      <c r="K149" s="49"/>
      <c r="L149" s="49"/>
      <c r="M149" s="49"/>
      <c r="N149" s="49"/>
      <c r="O149" s="49"/>
      <c r="P149" s="50"/>
    </row>
    <row r="150" spans="1:16" ht="10.5" customHeight="1">
      <c r="A150" s="166" t="s">
        <v>165</v>
      </c>
      <c r="B150" s="49"/>
      <c r="C150" s="49"/>
      <c r="D150" s="49"/>
      <c r="E150" s="49"/>
      <c r="F150" s="49"/>
      <c r="G150" s="49"/>
      <c r="H150" s="49"/>
      <c r="I150" s="49"/>
      <c r="J150" s="49"/>
      <c r="K150" s="49"/>
      <c r="L150" s="49"/>
      <c r="M150" s="49"/>
      <c r="N150" s="49"/>
      <c r="O150" s="49"/>
      <c r="P150" s="50"/>
    </row>
    <row r="151" spans="1:16" ht="10.5" customHeight="1">
      <c r="A151" s="46" t="s">
        <v>166</v>
      </c>
      <c r="B151" s="52"/>
      <c r="C151" s="52"/>
      <c r="D151" s="52"/>
      <c r="E151" s="82" t="s">
        <v>167</v>
      </c>
      <c r="F151" s="40">
        <v>429831</v>
      </c>
      <c r="G151" s="40">
        <v>394406</v>
      </c>
      <c r="H151" s="40">
        <v>360809</v>
      </c>
      <c r="I151" s="40">
        <v>353898</v>
      </c>
      <c r="J151" s="40">
        <v>295947</v>
      </c>
      <c r="K151" s="40">
        <v>257273</v>
      </c>
      <c r="L151" s="40">
        <v>213773</v>
      </c>
      <c r="M151" s="40">
        <v>240285</v>
      </c>
      <c r="N151" s="40">
        <v>194177</v>
      </c>
      <c r="O151" s="40">
        <v>118615</v>
      </c>
      <c r="P151" s="41">
        <v>131980</v>
      </c>
    </row>
    <row r="152" spans="1:16" ht="10.5" customHeight="1">
      <c r="A152" s="42" t="s">
        <v>168</v>
      </c>
      <c r="B152" s="49"/>
      <c r="C152" s="49"/>
      <c r="D152" s="49"/>
      <c r="E152" s="69" t="s">
        <v>167</v>
      </c>
      <c r="F152" s="44">
        <v>10069</v>
      </c>
      <c r="G152" s="44">
        <v>11031</v>
      </c>
      <c r="H152" s="44">
        <v>13838</v>
      </c>
      <c r="I152" s="44">
        <v>19273</v>
      </c>
      <c r="J152" s="44">
        <v>25820</v>
      </c>
      <c r="K152" s="44">
        <v>30494</v>
      </c>
      <c r="L152" s="44">
        <v>29272</v>
      </c>
      <c r="M152" s="44">
        <v>27400</v>
      </c>
      <c r="N152" s="44">
        <v>32515</v>
      </c>
      <c r="O152" s="44">
        <v>101819</v>
      </c>
      <c r="P152" s="45">
        <v>113974</v>
      </c>
    </row>
    <row r="153" spans="1:16" ht="10.5" customHeight="1">
      <c r="A153" s="79" t="s">
        <v>169</v>
      </c>
      <c r="B153" s="54"/>
      <c r="C153" s="54"/>
      <c r="D153" s="54"/>
      <c r="E153" s="83" t="s">
        <v>167</v>
      </c>
      <c r="F153" s="55">
        <v>1511</v>
      </c>
      <c r="G153" s="55">
        <v>1603</v>
      </c>
      <c r="H153" s="55">
        <v>1650</v>
      </c>
      <c r="I153" s="55">
        <v>2767</v>
      </c>
      <c r="J153" s="55">
        <v>2756</v>
      </c>
      <c r="K153" s="55">
        <v>2729</v>
      </c>
      <c r="L153" s="55">
        <v>2234</v>
      </c>
      <c r="M153" s="55">
        <v>2822</v>
      </c>
      <c r="N153" s="55">
        <v>3277</v>
      </c>
      <c r="O153" s="55">
        <v>3073</v>
      </c>
      <c r="P153" s="56">
        <v>4661</v>
      </c>
    </row>
    <row r="154" spans="1:16" ht="10.5" customHeight="1">
      <c r="A154" s="75" t="s">
        <v>143</v>
      </c>
      <c r="B154" s="49"/>
      <c r="C154" s="49"/>
      <c r="D154" s="49"/>
      <c r="E154" s="49"/>
      <c r="F154" s="49"/>
      <c r="G154" s="49"/>
      <c r="H154" s="49"/>
      <c r="I154" s="49"/>
      <c r="J154" s="49"/>
      <c r="K154" s="49"/>
      <c r="L154" s="49"/>
      <c r="M154" s="49"/>
      <c r="N154" s="49"/>
    </row>
    <row r="155" spans="1:16" ht="8.25" customHeight="1">
      <c r="A155" s="75" t="s">
        <v>144</v>
      </c>
      <c r="E155" s="71"/>
      <c r="F155" s="71"/>
      <c r="G155" s="71"/>
      <c r="H155" s="71"/>
      <c r="I155" s="71"/>
      <c r="J155" s="71"/>
      <c r="K155" s="71"/>
      <c r="L155" s="71"/>
      <c r="M155" s="71"/>
      <c r="N155" s="71"/>
    </row>
    <row r="156" spans="1:16" ht="15" customHeight="1">
      <c r="M156"/>
    </row>
    <row r="157" spans="1:16" ht="10.5" customHeight="1">
      <c r="M157"/>
    </row>
    <row r="158" spans="1:16" ht="10.5" customHeight="1">
      <c r="M158"/>
    </row>
    <row r="159" spans="1:16" ht="10.5" customHeight="1"/>
    <row r="160" spans="1:16"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2.75" customHeight="1"/>
    <row r="173" ht="10.5" customHeight="1"/>
    <row r="174" ht="10.5" customHeight="1"/>
    <row r="175" ht="10.5" customHeight="1"/>
    <row r="176" ht="10.5" customHeight="1"/>
    <row r="177" spans="1:14" ht="10.5" customHeight="1"/>
    <row r="178" spans="1:14" ht="10.5" customHeight="1"/>
    <row r="179" spans="1:14" ht="10.5" customHeight="1"/>
    <row r="180" spans="1:14" ht="3.75" customHeight="1"/>
    <row r="182" spans="1:14">
      <c r="E182" s="71"/>
      <c r="F182" s="71"/>
      <c r="G182" s="71"/>
      <c r="H182" s="71"/>
      <c r="I182" s="71"/>
      <c r="J182" s="71"/>
      <c r="K182" s="71"/>
      <c r="L182" s="71"/>
      <c r="M182" s="71"/>
      <c r="N182" s="71"/>
    </row>
    <row r="183" spans="1:14">
      <c r="E183" s="71"/>
      <c r="F183" s="71"/>
      <c r="G183" s="71"/>
      <c r="H183" s="71"/>
      <c r="I183" s="71"/>
      <c r="J183" s="71"/>
      <c r="K183" s="71"/>
      <c r="L183" s="71"/>
      <c r="M183" s="71"/>
      <c r="N183" s="71"/>
    </row>
    <row r="184" spans="1:14">
      <c r="E184" s="71"/>
      <c r="F184" s="71"/>
      <c r="G184" s="71"/>
      <c r="H184" s="71"/>
      <c r="I184" s="71"/>
      <c r="J184" s="71"/>
      <c r="K184" s="71"/>
      <c r="L184" s="71"/>
      <c r="M184" s="71"/>
      <c r="N184" s="71"/>
    </row>
    <row r="185" spans="1:14">
      <c r="E185"/>
      <c r="F185"/>
      <c r="G185"/>
      <c r="H185"/>
      <c r="I185"/>
      <c r="J185"/>
      <c r="K185"/>
      <c r="L185"/>
      <c r="M185"/>
      <c r="N185"/>
    </row>
    <row r="186" spans="1:14">
      <c r="E186" s="71"/>
      <c r="F186" s="71"/>
      <c r="G186" s="71"/>
      <c r="H186" s="71"/>
      <c r="I186" s="71"/>
      <c r="J186" s="71"/>
      <c r="K186" s="71"/>
      <c r="L186" s="71"/>
      <c r="M186" s="71"/>
      <c r="N186" s="71"/>
    </row>
    <row r="188" spans="1:14">
      <c r="A188" s="15"/>
      <c r="E188" s="44"/>
      <c r="F188" s="44"/>
      <c r="G188" s="44"/>
      <c r="H188" s="44"/>
      <c r="I188" s="44"/>
      <c r="J188" s="44"/>
      <c r="K188" s="44"/>
      <c r="L188" s="44"/>
      <c r="M188" s="44"/>
    </row>
    <row r="189" spans="1:14">
      <c r="A189" s="15"/>
      <c r="E189" s="44"/>
      <c r="F189" s="44"/>
      <c r="G189" s="44"/>
      <c r="H189" s="44"/>
      <c r="I189" s="44"/>
      <c r="J189" s="44"/>
      <c r="K189" s="44"/>
      <c r="L189" s="44"/>
      <c r="M189" s="44"/>
    </row>
    <row r="190" spans="1:14">
      <c r="A190" s="15"/>
      <c r="E190" s="44"/>
      <c r="F190" s="44"/>
      <c r="G190" s="44"/>
      <c r="H190" s="44"/>
      <c r="I190" s="44"/>
      <c r="J190" s="44"/>
      <c r="K190" s="44"/>
      <c r="L190" s="44"/>
      <c r="M190" s="44"/>
    </row>
    <row r="191" spans="1:14">
      <c r="A191" s="15"/>
      <c r="E191" s="44"/>
      <c r="F191" s="44"/>
      <c r="G191" s="44"/>
      <c r="H191" s="44"/>
      <c r="I191" s="44"/>
      <c r="J191" s="44"/>
      <c r="K191" s="44"/>
      <c r="L191" s="44"/>
      <c r="M191" s="44"/>
    </row>
    <row r="192" spans="1:14">
      <c r="A192" s="1"/>
      <c r="E192" s="44"/>
      <c r="F192" s="44"/>
      <c r="G192" s="44"/>
      <c r="H192" s="44"/>
      <c r="I192" s="44"/>
      <c r="J192" s="44"/>
      <c r="K192" s="44"/>
      <c r="L192" s="44"/>
      <c r="M192" s="44"/>
    </row>
    <row r="193" spans="1:13">
      <c r="A193" s="15"/>
      <c r="E193" s="44"/>
      <c r="F193" s="44"/>
      <c r="G193" s="44"/>
      <c r="H193" s="44"/>
      <c r="I193" s="44"/>
      <c r="J193" s="44"/>
      <c r="K193" s="44"/>
      <c r="L193" s="44"/>
      <c r="M193" s="44"/>
    </row>
    <row r="194" spans="1:13">
      <c r="A194" s="15"/>
      <c r="E194" s="44"/>
      <c r="F194" s="44"/>
      <c r="G194" s="44"/>
      <c r="H194" s="44"/>
      <c r="I194" s="44"/>
      <c r="J194" s="44"/>
      <c r="K194" s="44"/>
      <c r="L194" s="44"/>
      <c r="M194" s="44"/>
    </row>
    <row r="195" spans="1:13">
      <c r="A195" s="15"/>
      <c r="E195" s="44"/>
      <c r="F195" s="44"/>
      <c r="G195" s="44"/>
      <c r="H195" s="44"/>
      <c r="I195" s="44"/>
      <c r="J195" s="44"/>
      <c r="K195" s="44"/>
      <c r="L195" s="44"/>
      <c r="M195" s="44"/>
    </row>
    <row r="196" spans="1:13">
      <c r="A196" s="15"/>
      <c r="E196" s="44"/>
      <c r="F196" s="44"/>
      <c r="G196" s="44"/>
      <c r="H196" s="44"/>
      <c r="I196" s="44"/>
      <c r="J196" s="44"/>
      <c r="K196" s="44"/>
      <c r="L196" s="44"/>
      <c r="M196" s="44"/>
    </row>
    <row r="197" spans="1:13">
      <c r="A197" s="15"/>
      <c r="E197" s="44"/>
      <c r="F197" s="44"/>
      <c r="G197" s="44"/>
      <c r="H197" s="44"/>
      <c r="I197" s="44"/>
      <c r="J197" s="44"/>
      <c r="K197" s="44"/>
      <c r="L197" s="44"/>
      <c r="M197" s="44"/>
    </row>
    <row r="198" spans="1:13">
      <c r="A198" s="15"/>
      <c r="E198" s="44"/>
      <c r="F198" s="44"/>
      <c r="G198" s="44"/>
      <c r="H198" s="44"/>
      <c r="I198" s="44"/>
      <c r="J198" s="44"/>
      <c r="K198" s="44"/>
      <c r="L198" s="44"/>
      <c r="M198" s="44"/>
    </row>
    <row r="199" spans="1:13">
      <c r="E199" s="44"/>
      <c r="F199" s="44"/>
      <c r="G199" s="44"/>
      <c r="H199" s="44"/>
      <c r="I199" s="44"/>
      <c r="J199" s="44"/>
      <c r="K199" s="44"/>
      <c r="L199" s="44"/>
      <c r="M199" s="44"/>
    </row>
    <row r="200" spans="1:13">
      <c r="E200" s="44"/>
      <c r="F200" s="44"/>
      <c r="G200" s="44"/>
      <c r="H200" s="44"/>
      <c r="I200" s="44"/>
      <c r="J200" s="44"/>
      <c r="K200" s="44"/>
      <c r="L200" s="44"/>
      <c r="M200" s="44"/>
    </row>
    <row r="201" spans="1:13">
      <c r="E201" s="71"/>
    </row>
  </sheetData>
  <sheetProtection algorithmName="SHA-512" hashValue="p5vRMcvrV0n0vpoooQwNgkG/iRVO+ia5lugZ4NVygq2nBjA1qFKQrdHMCLQWHC5fWaO3L7HbfvF287lldcam6Q==" saltValue="HK53HE396qWeLySCMHwWYA==" spinCount="100000" sheet="1" objects="1" scenarios="1"/>
  <mergeCells count="12">
    <mergeCell ref="A59:D59"/>
    <mergeCell ref="A1:D1"/>
    <mergeCell ref="A2:D2"/>
    <mergeCell ref="A17:D17"/>
    <mergeCell ref="A24:D24"/>
    <mergeCell ref="A46:D46"/>
    <mergeCell ref="A62:D62"/>
    <mergeCell ref="A70:D70"/>
    <mergeCell ref="A71:D71"/>
    <mergeCell ref="A108:D108"/>
    <mergeCell ref="A125:D125"/>
    <mergeCell ref="A75:D75"/>
  </mergeCells>
  <pageMargins left="0.25" right="0.25" top="0.75" bottom="0.75" header="0.3" footer="0.3"/>
  <pageSetup paperSize="9" scale="78" fitToHeight="0" orientation="portrait" r:id="rId1"/>
  <rowBreaks count="2" manualBreakCount="2">
    <brk id="106" max="13" man="1"/>
    <brk id="158"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J126"/>
  <sheetViews>
    <sheetView showGridLines="0" workbookViewId="0">
      <pane ySplit="1" topLeftCell="A2" activePane="bottomLeft" state="frozen"/>
      <selection pane="bottomLeft" sqref="A1:B1"/>
    </sheetView>
  </sheetViews>
  <sheetFormatPr defaultColWidth="9.140625" defaultRowHeight="11.25"/>
  <cols>
    <col min="1" max="1" width="15.140625" style="75" customWidth="1"/>
    <col min="2" max="2" width="20.42578125" style="75" customWidth="1"/>
    <col min="3" max="10" width="11.7109375" style="90" customWidth="1"/>
    <col min="11" max="16384" width="9.140625" style="90"/>
  </cols>
  <sheetData>
    <row r="1" spans="1:10" s="87" customFormat="1" ht="40.5" customHeight="1">
      <c r="A1" s="330">
        <v>1989</v>
      </c>
      <c r="B1" s="330"/>
      <c r="C1" s="85" t="s">
        <v>1</v>
      </c>
      <c r="D1" s="85" t="s">
        <v>170</v>
      </c>
      <c r="E1" s="86" t="s">
        <v>171</v>
      </c>
      <c r="F1" s="86" t="s">
        <v>172</v>
      </c>
      <c r="G1" s="86" t="s">
        <v>173</v>
      </c>
      <c r="H1" s="86" t="s">
        <v>174</v>
      </c>
      <c r="I1" s="85" t="s">
        <v>175</v>
      </c>
      <c r="J1" s="85" t="s">
        <v>176</v>
      </c>
    </row>
    <row r="2" spans="1:10" ht="10.5" customHeight="1">
      <c r="A2" s="326" t="s">
        <v>0</v>
      </c>
      <c r="B2" s="321"/>
      <c r="C2" s="88">
        <v>550879</v>
      </c>
      <c r="D2" s="88">
        <v>111505</v>
      </c>
      <c r="E2" s="88">
        <v>80551</v>
      </c>
      <c r="F2" s="88">
        <v>125307</v>
      </c>
      <c r="G2" s="88">
        <v>60386</v>
      </c>
      <c r="H2" s="88">
        <v>99938</v>
      </c>
      <c r="I2" s="88">
        <v>47049</v>
      </c>
      <c r="J2" s="89">
        <v>26143</v>
      </c>
    </row>
    <row r="3" spans="1:10" ht="10.5" customHeight="1">
      <c r="A3" s="91" t="s">
        <v>112</v>
      </c>
      <c r="B3" s="92"/>
      <c r="C3" s="93"/>
      <c r="D3" s="93"/>
      <c r="E3" s="93"/>
      <c r="F3" s="93"/>
      <c r="G3" s="93"/>
      <c r="H3" s="93"/>
      <c r="I3" s="93"/>
      <c r="J3" s="94"/>
    </row>
    <row r="4" spans="1:10" ht="10.5" customHeight="1">
      <c r="A4" s="95" t="s">
        <v>113</v>
      </c>
      <c r="B4" s="96"/>
      <c r="C4" s="97">
        <v>446184</v>
      </c>
      <c r="D4" s="97">
        <v>101131</v>
      </c>
      <c r="E4" s="97">
        <v>52952</v>
      </c>
      <c r="F4" s="97">
        <v>118763</v>
      </c>
      <c r="G4" s="97">
        <v>45225</v>
      </c>
      <c r="H4" s="97">
        <v>83508</v>
      </c>
      <c r="I4" s="97">
        <v>24909</v>
      </c>
      <c r="J4" s="98">
        <v>19696</v>
      </c>
    </row>
    <row r="5" spans="1:10" ht="10.5" customHeight="1">
      <c r="A5" s="99" t="s">
        <v>114</v>
      </c>
      <c r="B5" s="100"/>
      <c r="C5" s="93">
        <v>91424</v>
      </c>
      <c r="D5" s="93">
        <v>9925</v>
      </c>
      <c r="E5" s="93">
        <v>26845</v>
      </c>
      <c r="F5" s="93">
        <v>6156</v>
      </c>
      <c r="G5" s="93">
        <v>14065</v>
      </c>
      <c r="H5" s="93">
        <v>14154</v>
      </c>
      <c r="I5" s="93">
        <v>14286</v>
      </c>
      <c r="J5" s="94">
        <v>5993</v>
      </c>
    </row>
    <row r="6" spans="1:10" ht="10.5" customHeight="1">
      <c r="A6" s="101" t="s">
        <v>115</v>
      </c>
      <c r="B6" s="102"/>
      <c r="C6" s="103">
        <v>9050</v>
      </c>
      <c r="D6" s="103">
        <v>128</v>
      </c>
      <c r="E6" s="103">
        <v>660</v>
      </c>
      <c r="F6" s="103">
        <v>62</v>
      </c>
      <c r="G6" s="103">
        <v>1030</v>
      </c>
      <c r="H6" s="103">
        <v>912</v>
      </c>
      <c r="I6" s="103">
        <v>6039</v>
      </c>
      <c r="J6" s="104">
        <v>219</v>
      </c>
    </row>
    <row r="7" spans="1:10" ht="10.5" customHeight="1">
      <c r="A7" s="326" t="s">
        <v>116</v>
      </c>
      <c r="B7" s="321"/>
      <c r="C7" s="105">
        <v>5157213</v>
      </c>
      <c r="D7" s="105">
        <v>464133</v>
      </c>
      <c r="E7" s="105">
        <v>646279</v>
      </c>
      <c r="F7" s="105">
        <v>425922</v>
      </c>
      <c r="G7" s="105">
        <v>654570</v>
      </c>
      <c r="H7" s="105">
        <v>684184</v>
      </c>
      <c r="I7" s="105">
        <v>2007281</v>
      </c>
      <c r="J7" s="106">
        <v>274845</v>
      </c>
    </row>
    <row r="8" spans="1:10" ht="10.5" customHeight="1">
      <c r="A8" s="107" t="s">
        <v>9</v>
      </c>
      <c r="B8" s="108"/>
      <c r="C8" s="97">
        <v>3879579</v>
      </c>
      <c r="D8" s="97">
        <v>289624</v>
      </c>
      <c r="E8" s="97">
        <v>489133</v>
      </c>
      <c r="F8" s="97">
        <v>231458</v>
      </c>
      <c r="G8" s="97">
        <v>433947</v>
      </c>
      <c r="H8" s="97">
        <v>456544</v>
      </c>
      <c r="I8" s="97">
        <v>1842094</v>
      </c>
      <c r="J8" s="98">
        <v>136779</v>
      </c>
    </row>
    <row r="9" spans="1:10" ht="10.5" customHeight="1">
      <c r="A9" s="109" t="s">
        <v>117</v>
      </c>
      <c r="B9" s="110"/>
      <c r="C9" s="93">
        <v>965676</v>
      </c>
      <c r="D9" s="93">
        <v>160966</v>
      </c>
      <c r="E9" s="93">
        <v>73494</v>
      </c>
      <c r="F9" s="93">
        <v>180590</v>
      </c>
      <c r="G9" s="93">
        <v>168428</v>
      </c>
      <c r="H9" s="93">
        <v>200065</v>
      </c>
      <c r="I9" s="93">
        <v>124548</v>
      </c>
      <c r="J9" s="94">
        <v>57585</v>
      </c>
    </row>
    <row r="10" spans="1:10" ht="10.5" customHeight="1">
      <c r="A10" s="111" t="s">
        <v>10</v>
      </c>
      <c r="B10" s="108"/>
      <c r="C10" s="97">
        <v>243534</v>
      </c>
      <c r="D10" s="97">
        <v>6418</v>
      </c>
      <c r="E10" s="97">
        <v>70570</v>
      </c>
      <c r="F10" s="97">
        <v>7357</v>
      </c>
      <c r="G10" s="97">
        <v>47225</v>
      </c>
      <c r="H10" s="97">
        <v>16262</v>
      </c>
      <c r="I10" s="97">
        <v>17216</v>
      </c>
      <c r="J10" s="98">
        <v>78486</v>
      </c>
    </row>
    <row r="11" spans="1:10" ht="10.5" customHeight="1">
      <c r="A11" s="112" t="s">
        <v>11</v>
      </c>
      <c r="B11" s="110"/>
      <c r="C11" s="93">
        <v>68425</v>
      </c>
      <c r="D11" s="93">
        <v>7126</v>
      </c>
      <c r="E11" s="93">
        <v>13082</v>
      </c>
      <c r="F11" s="93">
        <v>6517</v>
      </c>
      <c r="G11" s="93">
        <v>4970</v>
      </c>
      <c r="H11" s="93">
        <v>11313</v>
      </c>
      <c r="I11" s="93">
        <v>23423</v>
      </c>
      <c r="J11" s="94">
        <v>1995</v>
      </c>
    </row>
    <row r="12" spans="1:10" ht="10.5" customHeight="1">
      <c r="A12" s="287" t="s">
        <v>118</v>
      </c>
      <c r="B12" s="108"/>
      <c r="C12" s="97">
        <v>3879579</v>
      </c>
      <c r="D12" s="97">
        <v>289624</v>
      </c>
      <c r="E12" s="97">
        <v>489133</v>
      </c>
      <c r="F12" s="97">
        <v>231458</v>
      </c>
      <c r="G12" s="97">
        <v>433947</v>
      </c>
      <c r="H12" s="97">
        <v>456544</v>
      </c>
      <c r="I12" s="97">
        <v>1842094</v>
      </c>
      <c r="J12" s="98">
        <v>136779</v>
      </c>
    </row>
    <row r="13" spans="1:10" ht="10.5" customHeight="1">
      <c r="A13" s="115" t="s">
        <v>119</v>
      </c>
      <c r="B13" s="100"/>
      <c r="C13" s="93"/>
      <c r="D13" s="93"/>
      <c r="E13" s="93"/>
      <c r="F13" s="93"/>
      <c r="G13" s="93"/>
      <c r="H13" s="93"/>
      <c r="I13" s="93"/>
      <c r="J13" s="94"/>
    </row>
    <row r="14" spans="1:10" ht="10.5" customHeight="1">
      <c r="A14" s="116" t="s">
        <v>120</v>
      </c>
      <c r="B14" s="96"/>
      <c r="C14" s="97">
        <v>731458</v>
      </c>
      <c r="D14" s="97">
        <v>161763</v>
      </c>
      <c r="E14" s="97">
        <v>106275</v>
      </c>
      <c r="F14" s="97">
        <v>167716</v>
      </c>
      <c r="G14" s="97">
        <v>85372</v>
      </c>
      <c r="H14" s="97">
        <v>128885</v>
      </c>
      <c r="I14" s="97">
        <v>47458</v>
      </c>
      <c r="J14" s="98">
        <v>33989</v>
      </c>
    </row>
    <row r="15" spans="1:10" ht="10.5" customHeight="1">
      <c r="A15" s="117" t="s">
        <v>114</v>
      </c>
      <c r="B15" s="100"/>
      <c r="C15" s="93">
        <v>1090803</v>
      </c>
      <c r="D15" s="93">
        <v>81260</v>
      </c>
      <c r="E15" s="93">
        <v>322576</v>
      </c>
      <c r="F15" s="93">
        <v>55156</v>
      </c>
      <c r="G15" s="93">
        <v>173795</v>
      </c>
      <c r="H15" s="93">
        <v>160121</v>
      </c>
      <c r="I15" s="93">
        <v>226550</v>
      </c>
      <c r="J15" s="94">
        <v>71347</v>
      </c>
    </row>
    <row r="16" spans="1:10" ht="10.5" customHeight="1">
      <c r="A16" s="116" t="s">
        <v>115</v>
      </c>
      <c r="B16" s="96"/>
      <c r="C16" s="97">
        <v>2057316</v>
      </c>
      <c r="D16" s="97">
        <v>46600</v>
      </c>
      <c r="E16" s="97">
        <v>60282</v>
      </c>
      <c r="F16" s="97">
        <v>8587</v>
      </c>
      <c r="G16" s="97">
        <v>174780</v>
      </c>
      <c r="H16" s="97">
        <v>167538</v>
      </c>
      <c r="I16" s="97">
        <v>1568086</v>
      </c>
      <c r="J16" s="98">
        <v>31444</v>
      </c>
    </row>
    <row r="17" spans="1:10" ht="10.5" customHeight="1">
      <c r="A17" s="118" t="s">
        <v>121</v>
      </c>
      <c r="B17" s="100"/>
      <c r="C17" s="93"/>
      <c r="D17" s="93"/>
      <c r="E17" s="93"/>
      <c r="F17" s="93"/>
      <c r="G17" s="93"/>
      <c r="H17" s="93"/>
      <c r="I17" s="93"/>
      <c r="J17" s="94"/>
    </row>
    <row r="18" spans="1:10" ht="10.5" customHeight="1">
      <c r="A18" s="111" t="s">
        <v>64</v>
      </c>
      <c r="B18" s="96"/>
      <c r="C18" s="97">
        <v>2330327</v>
      </c>
      <c r="D18" s="97">
        <v>176575</v>
      </c>
      <c r="E18" s="97">
        <v>222025</v>
      </c>
      <c r="F18" s="97">
        <v>153148</v>
      </c>
      <c r="G18" s="97">
        <v>215620</v>
      </c>
      <c r="H18" s="97">
        <v>221287</v>
      </c>
      <c r="I18" s="97">
        <v>1278436</v>
      </c>
      <c r="J18" s="98">
        <v>63237</v>
      </c>
    </row>
    <row r="19" spans="1:10" ht="10.5" customHeight="1">
      <c r="A19" s="109" t="s">
        <v>65</v>
      </c>
      <c r="B19" s="100"/>
      <c r="C19" s="93">
        <v>31765</v>
      </c>
      <c r="D19" s="93">
        <v>3816</v>
      </c>
      <c r="E19" s="93">
        <v>8003</v>
      </c>
      <c r="F19" s="93">
        <v>6505</v>
      </c>
      <c r="G19" s="93">
        <v>5938</v>
      </c>
      <c r="H19" s="93">
        <v>3593</v>
      </c>
      <c r="I19" s="93">
        <v>2562</v>
      </c>
      <c r="J19" s="94">
        <v>1348</v>
      </c>
    </row>
    <row r="20" spans="1:10" ht="10.5" customHeight="1">
      <c r="A20" s="111" t="s">
        <v>66</v>
      </c>
      <c r="B20" s="96"/>
      <c r="C20" s="97">
        <v>780966</v>
      </c>
      <c r="D20" s="97">
        <v>45160</v>
      </c>
      <c r="E20" s="97">
        <v>178449</v>
      </c>
      <c r="F20" s="97">
        <v>56460</v>
      </c>
      <c r="G20" s="97">
        <v>100177</v>
      </c>
      <c r="H20" s="97">
        <v>171795</v>
      </c>
      <c r="I20" s="97">
        <v>169037</v>
      </c>
      <c r="J20" s="98">
        <v>59888</v>
      </c>
    </row>
    <row r="21" spans="1:10" ht="10.5" customHeight="1">
      <c r="A21" s="109" t="s">
        <v>67</v>
      </c>
      <c r="B21" s="100"/>
      <c r="C21" s="93">
        <v>736521</v>
      </c>
      <c r="D21" s="93">
        <v>64072</v>
      </c>
      <c r="E21" s="93">
        <v>80656</v>
      </c>
      <c r="F21" s="93">
        <v>15345</v>
      </c>
      <c r="G21" s="93">
        <v>112212</v>
      </c>
      <c r="H21" s="93">
        <v>59870</v>
      </c>
      <c r="I21" s="93">
        <v>392059</v>
      </c>
      <c r="J21" s="94">
        <v>12306</v>
      </c>
    </row>
    <row r="22" spans="1:10" ht="10.5" customHeight="1">
      <c r="A22" s="111" t="s">
        <v>224</v>
      </c>
      <c r="B22" s="96"/>
      <c r="C22" s="97">
        <v>343025</v>
      </c>
      <c r="D22" s="97">
        <v>39897</v>
      </c>
      <c r="E22" s="97">
        <v>24813</v>
      </c>
      <c r="F22" s="97">
        <v>5652</v>
      </c>
      <c r="G22" s="97">
        <v>76852</v>
      </c>
      <c r="H22" s="97">
        <v>16894</v>
      </c>
      <c r="I22" s="97">
        <v>172627</v>
      </c>
      <c r="J22" s="98">
        <v>6288</v>
      </c>
    </row>
    <row r="23" spans="1:10" ht="10.5" customHeight="1">
      <c r="A23" s="288"/>
      <c r="B23" s="289"/>
      <c r="C23" s="105"/>
      <c r="D23" s="105"/>
      <c r="E23" s="105"/>
      <c r="F23" s="105"/>
      <c r="G23" s="105"/>
      <c r="H23" s="105"/>
      <c r="I23" s="105"/>
      <c r="J23" s="105"/>
    </row>
    <row r="24" spans="1:10" ht="10.5" customHeight="1">
      <c r="A24" s="326" t="s">
        <v>179</v>
      </c>
      <c r="B24" s="321"/>
      <c r="C24" s="105"/>
      <c r="D24" s="105"/>
      <c r="E24" s="105"/>
      <c r="F24" s="105"/>
      <c r="G24" s="105"/>
      <c r="H24" s="105"/>
      <c r="I24" s="105"/>
      <c r="J24" s="106"/>
    </row>
    <row r="25" spans="1:10" ht="10.5" customHeight="1">
      <c r="A25" s="121" t="s">
        <v>123</v>
      </c>
      <c r="B25" s="96"/>
      <c r="C25" s="97">
        <v>1869929</v>
      </c>
      <c r="D25" s="97">
        <v>349411</v>
      </c>
      <c r="E25" s="97">
        <v>184551</v>
      </c>
      <c r="F25" s="97">
        <v>233010</v>
      </c>
      <c r="G25" s="97">
        <v>189099</v>
      </c>
      <c r="H25" s="97">
        <v>213333</v>
      </c>
      <c r="I25" s="97">
        <v>660920</v>
      </c>
      <c r="J25" s="98">
        <v>39606</v>
      </c>
    </row>
    <row r="26" spans="1:10" ht="10.5" customHeight="1">
      <c r="A26" s="109" t="s">
        <v>124</v>
      </c>
      <c r="B26" s="100"/>
      <c r="C26" s="93">
        <v>896507</v>
      </c>
      <c r="D26" s="93">
        <v>86367</v>
      </c>
      <c r="E26" s="93">
        <v>110916</v>
      </c>
      <c r="F26" s="93">
        <v>82590</v>
      </c>
      <c r="G26" s="93">
        <v>81866</v>
      </c>
      <c r="H26" s="93">
        <v>86699</v>
      </c>
      <c r="I26" s="93">
        <v>424335</v>
      </c>
      <c r="J26" s="94">
        <v>23734</v>
      </c>
    </row>
    <row r="27" spans="1:10" ht="10.5" customHeight="1">
      <c r="A27" s="111" t="s">
        <v>125</v>
      </c>
      <c r="B27" s="96"/>
      <c r="C27" s="97">
        <v>80711</v>
      </c>
      <c r="D27" s="97">
        <v>36503</v>
      </c>
      <c r="E27" s="97">
        <v>2662</v>
      </c>
      <c r="F27" s="97">
        <v>18789</v>
      </c>
      <c r="G27" s="97">
        <v>8797</v>
      </c>
      <c r="H27" s="97">
        <v>4804</v>
      </c>
      <c r="I27" s="97">
        <v>6215</v>
      </c>
      <c r="J27" s="98">
        <v>2942</v>
      </c>
    </row>
    <row r="28" spans="1:10" ht="10.5" customHeight="1">
      <c r="A28" s="112" t="s">
        <v>126</v>
      </c>
      <c r="B28" s="100"/>
      <c r="C28" s="93">
        <v>73865</v>
      </c>
      <c r="D28" s="93">
        <v>17200</v>
      </c>
      <c r="E28" s="93">
        <v>1974</v>
      </c>
      <c r="F28" s="93">
        <v>2806</v>
      </c>
      <c r="G28" s="93">
        <v>10970</v>
      </c>
      <c r="H28" s="93">
        <v>10646</v>
      </c>
      <c r="I28" s="93">
        <v>28544</v>
      </c>
      <c r="J28" s="94">
        <v>1725</v>
      </c>
    </row>
    <row r="29" spans="1:10" ht="10.5" customHeight="1">
      <c r="A29" s="111" t="s">
        <v>127</v>
      </c>
      <c r="B29" s="96"/>
      <c r="C29" s="97">
        <v>565460</v>
      </c>
      <c r="D29" s="97">
        <v>164798</v>
      </c>
      <c r="E29" s="97">
        <v>42634</v>
      </c>
      <c r="F29" s="97">
        <v>96883</v>
      </c>
      <c r="G29" s="97">
        <v>70781</v>
      </c>
      <c r="H29" s="97">
        <v>59329</v>
      </c>
      <c r="I29" s="97">
        <v>127413</v>
      </c>
      <c r="J29" s="98">
        <v>3622</v>
      </c>
    </row>
    <row r="30" spans="1:10" ht="10.5" customHeight="1">
      <c r="A30" s="109" t="s">
        <v>128</v>
      </c>
      <c r="B30" s="100"/>
      <c r="C30" s="93">
        <v>103652</v>
      </c>
      <c r="D30" s="93">
        <v>19266</v>
      </c>
      <c r="E30" s="93">
        <v>25778</v>
      </c>
      <c r="F30" s="93">
        <v>26106</v>
      </c>
      <c r="G30" s="93">
        <v>14276</v>
      </c>
      <c r="H30" s="93">
        <v>14918</v>
      </c>
      <c r="I30" s="93">
        <v>1742</v>
      </c>
      <c r="J30" s="94">
        <v>1566</v>
      </c>
    </row>
    <row r="31" spans="1:10" ht="10.5" customHeight="1">
      <c r="A31" s="111" t="s">
        <v>129</v>
      </c>
      <c r="B31" s="96"/>
      <c r="C31" s="97">
        <v>39</v>
      </c>
      <c r="D31" s="97">
        <v>0</v>
      </c>
      <c r="E31" s="97">
        <v>0</v>
      </c>
      <c r="F31" s="97">
        <v>1</v>
      </c>
      <c r="G31" s="97">
        <v>3</v>
      </c>
      <c r="H31" s="97">
        <v>34</v>
      </c>
      <c r="I31" s="97">
        <v>0</v>
      </c>
      <c r="J31" s="98">
        <v>0</v>
      </c>
    </row>
    <row r="32" spans="1:10" ht="10.5" customHeight="1">
      <c r="A32" s="109" t="s">
        <v>130</v>
      </c>
      <c r="B32" s="100"/>
      <c r="C32" s="93">
        <v>63960</v>
      </c>
      <c r="D32" s="93">
        <v>68</v>
      </c>
      <c r="E32" s="93">
        <v>100</v>
      </c>
      <c r="F32" s="93">
        <v>384</v>
      </c>
      <c r="G32" s="93">
        <v>1075</v>
      </c>
      <c r="H32" s="93">
        <v>3267</v>
      </c>
      <c r="I32" s="93">
        <v>58997</v>
      </c>
      <c r="J32" s="94">
        <v>70</v>
      </c>
    </row>
    <row r="33" spans="1:10" ht="10.5" customHeight="1">
      <c r="A33" s="111" t="s">
        <v>102</v>
      </c>
      <c r="B33" s="96"/>
      <c r="C33" s="97">
        <v>61709</v>
      </c>
      <c r="D33" s="97">
        <v>4304</v>
      </c>
      <c r="E33" s="97">
        <v>438</v>
      </c>
      <c r="F33" s="97">
        <v>4429</v>
      </c>
      <c r="G33" s="97">
        <v>881</v>
      </c>
      <c r="H33" s="97">
        <v>32789</v>
      </c>
      <c r="I33" s="97">
        <v>13136</v>
      </c>
      <c r="J33" s="98">
        <v>5733</v>
      </c>
    </row>
    <row r="34" spans="1:10" ht="10.5" customHeight="1">
      <c r="A34" s="109" t="s">
        <v>131</v>
      </c>
      <c r="B34" s="100"/>
      <c r="C34" s="93">
        <v>633</v>
      </c>
      <c r="D34" s="93">
        <v>144</v>
      </c>
      <c r="E34" s="93">
        <v>2</v>
      </c>
      <c r="F34" s="93">
        <v>65</v>
      </c>
      <c r="G34" s="93">
        <v>7</v>
      </c>
      <c r="H34" s="93">
        <v>342</v>
      </c>
      <c r="I34" s="93">
        <v>5</v>
      </c>
      <c r="J34" s="94">
        <v>68</v>
      </c>
    </row>
    <row r="35" spans="1:10" ht="10.5" customHeight="1">
      <c r="A35" s="111" t="s">
        <v>132</v>
      </c>
      <c r="B35" s="96"/>
      <c r="C35" s="97">
        <v>23393</v>
      </c>
      <c r="D35" s="97">
        <v>20760</v>
      </c>
      <c r="E35" s="97">
        <v>48</v>
      </c>
      <c r="F35" s="97">
        <v>956</v>
      </c>
      <c r="G35" s="97">
        <v>444</v>
      </c>
      <c r="H35" s="97">
        <v>504</v>
      </c>
      <c r="I35" s="97">
        <v>533</v>
      </c>
      <c r="J35" s="98">
        <v>147</v>
      </c>
    </row>
    <row r="36" spans="1:10" ht="10.5" customHeight="1">
      <c r="A36" s="328" t="s">
        <v>133</v>
      </c>
      <c r="B36" s="329"/>
      <c r="C36" s="93">
        <v>830303</v>
      </c>
      <c r="D36" s="93">
        <v>495</v>
      </c>
      <c r="E36" s="93">
        <v>61746</v>
      </c>
      <c r="F36" s="93">
        <v>4209</v>
      </c>
      <c r="G36" s="93">
        <v>58943</v>
      </c>
      <c r="H36" s="93">
        <v>31129</v>
      </c>
      <c r="I36" s="93">
        <v>645844</v>
      </c>
      <c r="J36" s="94">
        <v>27938</v>
      </c>
    </row>
    <row r="37" spans="1:10" ht="10.5" customHeight="1">
      <c r="A37" s="282" t="s">
        <v>229</v>
      </c>
      <c r="B37" s="274"/>
      <c r="C37" s="103">
        <f>+C8-C22-C36</f>
        <v>2706251</v>
      </c>
      <c r="D37" s="103">
        <f t="shared" ref="D37:J37" si="0">+D8-D22-D36</f>
        <v>249232</v>
      </c>
      <c r="E37" s="103">
        <f t="shared" si="0"/>
        <v>402574</v>
      </c>
      <c r="F37" s="103">
        <f t="shared" si="0"/>
        <v>221597</v>
      </c>
      <c r="G37" s="103">
        <f t="shared" si="0"/>
        <v>298152</v>
      </c>
      <c r="H37" s="103">
        <f t="shared" si="0"/>
        <v>408521</v>
      </c>
      <c r="I37" s="103">
        <f t="shared" si="0"/>
        <v>1023623</v>
      </c>
      <c r="J37" s="104">
        <f t="shared" si="0"/>
        <v>102553</v>
      </c>
    </row>
    <row r="38" spans="1:10" ht="10.5" customHeight="1">
      <c r="A38" s="271"/>
      <c r="B38" s="272"/>
      <c r="C38" s="119"/>
      <c r="D38" s="119"/>
      <c r="E38" s="119"/>
      <c r="F38" s="119"/>
      <c r="G38" s="119"/>
      <c r="H38" s="119"/>
      <c r="I38" s="119"/>
      <c r="J38" s="120"/>
    </row>
    <row r="39" spans="1:10" ht="10.5" customHeight="1">
      <c r="A39" s="320" t="s">
        <v>134</v>
      </c>
      <c r="B39" s="321"/>
      <c r="C39" s="105"/>
      <c r="D39" s="105"/>
      <c r="E39" s="105"/>
      <c r="F39" s="105"/>
      <c r="G39" s="105"/>
      <c r="H39" s="105"/>
      <c r="I39" s="105"/>
      <c r="J39" s="106"/>
    </row>
    <row r="40" spans="1:10" ht="10.5" customHeight="1">
      <c r="A40" s="111" t="s">
        <v>135</v>
      </c>
      <c r="B40" s="96"/>
      <c r="C40" s="97">
        <v>75715</v>
      </c>
      <c r="D40" s="97">
        <v>2709</v>
      </c>
      <c r="E40" s="97">
        <v>7985</v>
      </c>
      <c r="F40" s="97">
        <v>4457</v>
      </c>
      <c r="G40" s="97">
        <v>10215</v>
      </c>
      <c r="H40" s="97">
        <v>38857</v>
      </c>
      <c r="I40" s="97">
        <v>5275</v>
      </c>
      <c r="J40" s="98">
        <v>6217</v>
      </c>
    </row>
    <row r="41" spans="1:10" ht="10.5" customHeight="1">
      <c r="A41" s="109" t="s">
        <v>136</v>
      </c>
      <c r="B41" s="100"/>
      <c r="C41" s="93">
        <v>25598</v>
      </c>
      <c r="D41" s="93">
        <v>937</v>
      </c>
      <c r="E41" s="93">
        <v>483</v>
      </c>
      <c r="F41" s="93">
        <v>851</v>
      </c>
      <c r="G41" s="93">
        <v>593</v>
      </c>
      <c r="H41" s="93">
        <v>4391</v>
      </c>
      <c r="I41" s="93">
        <v>3560</v>
      </c>
      <c r="J41" s="94">
        <v>14783</v>
      </c>
    </row>
    <row r="42" spans="1:10" ht="10.5" customHeight="1">
      <c r="A42" s="111" t="s">
        <v>137</v>
      </c>
      <c r="B42" s="96"/>
      <c r="C42" s="97">
        <v>1042</v>
      </c>
      <c r="D42" s="97">
        <v>621</v>
      </c>
      <c r="E42" s="97">
        <v>5</v>
      </c>
      <c r="F42" s="97">
        <v>138</v>
      </c>
      <c r="G42" s="97">
        <v>30</v>
      </c>
      <c r="H42" s="97">
        <v>62</v>
      </c>
      <c r="I42" s="97">
        <v>58</v>
      </c>
      <c r="J42" s="98">
        <v>128</v>
      </c>
    </row>
    <row r="43" spans="1:10" ht="10.5" customHeight="1">
      <c r="A43" s="109" t="s">
        <v>138</v>
      </c>
      <c r="B43" s="100"/>
      <c r="C43" s="93">
        <v>73738</v>
      </c>
      <c r="D43" s="93">
        <v>297</v>
      </c>
      <c r="E43" s="93">
        <v>38399</v>
      </c>
      <c r="F43" s="93">
        <v>876</v>
      </c>
      <c r="G43" s="93">
        <v>5065</v>
      </c>
      <c r="H43" s="93">
        <v>605</v>
      </c>
      <c r="I43" s="93">
        <v>1886</v>
      </c>
      <c r="J43" s="94">
        <v>26610</v>
      </c>
    </row>
    <row r="44" spans="1:10" ht="10.5" customHeight="1">
      <c r="A44" s="111" t="s">
        <v>139</v>
      </c>
      <c r="B44" s="96"/>
      <c r="C44" s="97">
        <v>340514</v>
      </c>
      <c r="D44" s="97">
        <v>2660</v>
      </c>
      <c r="E44" s="97">
        <v>61744</v>
      </c>
      <c r="F44" s="97">
        <v>15439</v>
      </c>
      <c r="G44" s="97">
        <v>59300</v>
      </c>
      <c r="H44" s="97">
        <v>48725</v>
      </c>
      <c r="I44" s="97">
        <v>144957</v>
      </c>
      <c r="J44" s="98">
        <v>7689</v>
      </c>
    </row>
    <row r="45" spans="1:10" ht="10.5" customHeight="1">
      <c r="A45" s="109" t="s">
        <v>140</v>
      </c>
      <c r="B45" s="100"/>
      <c r="C45" s="93">
        <v>262025</v>
      </c>
      <c r="D45" s="93">
        <v>37809</v>
      </c>
      <c r="E45" s="93">
        <v>69743</v>
      </c>
      <c r="F45" s="93">
        <v>33558</v>
      </c>
      <c r="G45" s="93">
        <v>24865</v>
      </c>
      <c r="H45" s="93">
        <v>78826</v>
      </c>
      <c r="I45" s="93">
        <v>12777</v>
      </c>
      <c r="J45" s="94">
        <v>4448</v>
      </c>
    </row>
    <row r="46" spans="1:10" ht="10.5" customHeight="1">
      <c r="A46" s="111" t="s">
        <v>141</v>
      </c>
      <c r="B46" s="96"/>
      <c r="C46" s="97">
        <v>2334</v>
      </c>
      <c r="D46" s="97">
        <v>128</v>
      </c>
      <c r="E46" s="97">
        <v>90</v>
      </c>
      <c r="F46" s="97">
        <v>1142</v>
      </c>
      <c r="G46" s="97">
        <v>109</v>
      </c>
      <c r="H46" s="97">
        <v>328</v>
      </c>
      <c r="I46" s="97">
        <v>525</v>
      </c>
      <c r="J46" s="98">
        <v>13</v>
      </c>
    </row>
    <row r="47" spans="1:10" ht="10.5" customHeight="1">
      <c r="A47" s="322" t="s">
        <v>178</v>
      </c>
      <c r="B47" s="323"/>
      <c r="C47" s="122">
        <v>754825</v>
      </c>
      <c r="D47" s="122">
        <v>65233</v>
      </c>
      <c r="E47" s="122">
        <v>82171</v>
      </c>
      <c r="F47" s="122">
        <v>16207</v>
      </c>
      <c r="G47" s="122">
        <v>113429</v>
      </c>
      <c r="H47" s="122">
        <v>65049</v>
      </c>
      <c r="I47" s="122">
        <v>398617</v>
      </c>
      <c r="J47" s="123">
        <v>14120</v>
      </c>
    </row>
    <row r="48" spans="1:10" ht="10.5" customHeight="1">
      <c r="A48" s="282" t="s">
        <v>228</v>
      </c>
      <c r="B48" s="283"/>
      <c r="C48" s="103">
        <v>871590</v>
      </c>
      <c r="D48" s="103">
        <v>225517</v>
      </c>
      <c r="E48" s="103">
        <v>99854</v>
      </c>
      <c r="F48" s="103">
        <v>143821</v>
      </c>
      <c r="G48" s="103">
        <v>112734</v>
      </c>
      <c r="H48" s="103">
        <v>144692</v>
      </c>
      <c r="I48" s="103">
        <v>110753</v>
      </c>
      <c r="J48" s="104">
        <v>34218</v>
      </c>
    </row>
    <row r="49" spans="1:10" ht="10.5" customHeight="1">
      <c r="A49" s="286"/>
      <c r="B49" s="285"/>
      <c r="C49" s="285"/>
      <c r="D49" s="122"/>
      <c r="E49" s="122"/>
      <c r="F49" s="122"/>
      <c r="G49" s="122"/>
      <c r="H49" s="122"/>
      <c r="I49" s="122"/>
      <c r="J49" s="122"/>
    </row>
    <row r="50" spans="1:10" ht="10.5" customHeight="1">
      <c r="A50" s="192" t="s">
        <v>211</v>
      </c>
      <c r="B50" s="193"/>
      <c r="C50" s="194">
        <v>2244750</v>
      </c>
      <c r="D50" s="194">
        <v>388240</v>
      </c>
      <c r="E50" s="194">
        <v>171436</v>
      </c>
      <c r="F50" s="194">
        <v>451737</v>
      </c>
      <c r="G50" s="194">
        <v>153055</v>
      </c>
      <c r="H50" s="194">
        <v>578619</v>
      </c>
      <c r="I50" s="194">
        <v>446631</v>
      </c>
      <c r="J50" s="199">
        <v>55033</v>
      </c>
    </row>
    <row r="51" spans="1:10" ht="15" customHeight="1">
      <c r="A51" s="166" t="s">
        <v>203</v>
      </c>
      <c r="B51" s="167"/>
      <c r="C51" s="44"/>
      <c r="D51" s="44"/>
      <c r="E51" s="44"/>
      <c r="F51" s="44"/>
      <c r="G51" s="44"/>
      <c r="H51" s="44"/>
      <c r="I51" s="44"/>
      <c r="J51" s="45"/>
    </row>
    <row r="52" spans="1:10" ht="15" customHeight="1">
      <c r="A52" s="111" t="s">
        <v>204</v>
      </c>
      <c r="B52" s="96"/>
      <c r="C52" s="227">
        <v>112690</v>
      </c>
      <c r="D52" s="227">
        <v>4096</v>
      </c>
      <c r="E52" s="227">
        <v>39131</v>
      </c>
      <c r="F52" s="227">
        <v>12770</v>
      </c>
      <c r="G52" s="227">
        <v>22747</v>
      </c>
      <c r="H52" s="227">
        <v>13334</v>
      </c>
      <c r="I52" s="227">
        <v>12979</v>
      </c>
      <c r="J52" s="228">
        <v>7632</v>
      </c>
    </row>
    <row r="53" spans="1:10" ht="15" customHeight="1">
      <c r="A53" s="47" t="s">
        <v>205</v>
      </c>
      <c r="B53" s="167"/>
      <c r="C53" s="229">
        <v>869750</v>
      </c>
      <c r="D53" s="229">
        <v>277599</v>
      </c>
      <c r="E53" s="229">
        <v>66415</v>
      </c>
      <c r="F53" s="229">
        <v>162070</v>
      </c>
      <c r="G53" s="229">
        <v>48806</v>
      </c>
      <c r="H53" s="229">
        <v>117524</v>
      </c>
      <c r="I53" s="229">
        <v>181308</v>
      </c>
      <c r="J53" s="230">
        <v>16029</v>
      </c>
    </row>
    <row r="54" spans="1:10" ht="15" customHeight="1">
      <c r="A54" s="111" t="s">
        <v>206</v>
      </c>
      <c r="B54" s="96"/>
      <c r="C54" s="227">
        <v>291204</v>
      </c>
      <c r="D54" s="227">
        <v>13369</v>
      </c>
      <c r="E54" s="227">
        <v>28970</v>
      </c>
      <c r="F54" s="227">
        <v>19594</v>
      </c>
      <c r="G54" s="227">
        <v>36636</v>
      </c>
      <c r="H54" s="227">
        <v>35207</v>
      </c>
      <c r="I54" s="227">
        <v>150531</v>
      </c>
      <c r="J54" s="228">
        <v>6897</v>
      </c>
    </row>
    <row r="55" spans="1:10" ht="15" customHeight="1">
      <c r="A55" s="42" t="s">
        <v>207</v>
      </c>
      <c r="B55" s="167"/>
      <c r="C55" s="229">
        <v>69747</v>
      </c>
      <c r="D55" s="229">
        <v>8006</v>
      </c>
      <c r="E55" s="229">
        <v>11637</v>
      </c>
      <c r="F55" s="229">
        <v>11099</v>
      </c>
      <c r="G55" s="229">
        <v>13954</v>
      </c>
      <c r="H55" s="229">
        <v>8198</v>
      </c>
      <c r="I55" s="229">
        <v>14061</v>
      </c>
      <c r="J55" s="230">
        <v>2792</v>
      </c>
    </row>
    <row r="56" spans="1:10" ht="15" customHeight="1">
      <c r="A56" s="111" t="s">
        <v>208</v>
      </c>
      <c r="B56" s="96"/>
      <c r="C56" s="227">
        <v>326654</v>
      </c>
      <c r="D56" s="227">
        <v>45834</v>
      </c>
      <c r="E56" s="227">
        <v>7988</v>
      </c>
      <c r="F56" s="227">
        <v>121503</v>
      </c>
      <c r="G56" s="227">
        <v>10989</v>
      </c>
      <c r="H56" s="227">
        <v>127110</v>
      </c>
      <c r="I56" s="227">
        <v>8070</v>
      </c>
      <c r="J56" s="228">
        <v>5160</v>
      </c>
    </row>
    <row r="57" spans="1:10" ht="15" customHeight="1">
      <c r="A57" s="42" t="s">
        <v>209</v>
      </c>
      <c r="B57" s="90"/>
      <c r="C57" s="231">
        <v>565212</v>
      </c>
      <c r="D57" s="231">
        <v>36559</v>
      </c>
      <c r="E57" s="231">
        <v>16522</v>
      </c>
      <c r="F57" s="231">
        <v>122197</v>
      </c>
      <c r="G57" s="231">
        <v>19253</v>
      </c>
      <c r="H57" s="231">
        <v>275019</v>
      </c>
      <c r="I57" s="231">
        <v>79325</v>
      </c>
      <c r="J57" s="232">
        <v>16337</v>
      </c>
    </row>
    <row r="58" spans="1:10" ht="15" customHeight="1">
      <c r="A58" s="200" t="s">
        <v>210</v>
      </c>
      <c r="B58" s="102"/>
      <c r="C58" s="233">
        <v>9493</v>
      </c>
      <c r="D58" s="233">
        <v>2777</v>
      </c>
      <c r="E58" s="233">
        <v>773</v>
      </c>
      <c r="F58" s="233">
        <v>2504</v>
      </c>
      <c r="G58" s="233">
        <v>670</v>
      </c>
      <c r="H58" s="233">
        <v>2227</v>
      </c>
      <c r="I58" s="233">
        <v>357</v>
      </c>
      <c r="J58" s="234">
        <v>186</v>
      </c>
    </row>
    <row r="59" spans="1:10" ht="11.25" customHeight="1">
      <c r="A59" s="115"/>
      <c r="B59" s="140"/>
      <c r="C59" s="189"/>
      <c r="D59" s="189"/>
      <c r="E59" s="189"/>
      <c r="F59" s="189"/>
      <c r="G59" s="189"/>
      <c r="H59" s="189"/>
      <c r="I59" s="189"/>
      <c r="J59" s="198"/>
    </row>
    <row r="60" spans="1:10" ht="10.5" customHeight="1">
      <c r="A60" s="324" t="s">
        <v>145</v>
      </c>
      <c r="B60" s="325"/>
      <c r="C60" s="124">
        <v>810005</v>
      </c>
      <c r="D60" s="124">
        <v>218450</v>
      </c>
      <c r="E60" s="124">
        <v>99162</v>
      </c>
      <c r="F60" s="124">
        <v>188075</v>
      </c>
      <c r="G60" s="124">
        <v>85447</v>
      </c>
      <c r="H60" s="124">
        <v>126898</v>
      </c>
      <c r="I60" s="124">
        <v>61913</v>
      </c>
      <c r="J60" s="125">
        <v>30061</v>
      </c>
    </row>
    <row r="61" spans="1:10" ht="10.5" customHeight="1">
      <c r="A61" s="126" t="s">
        <v>146</v>
      </c>
      <c r="B61" s="100"/>
      <c r="C61" s="93"/>
      <c r="D61" s="93"/>
      <c r="E61" s="93"/>
      <c r="F61" s="93"/>
      <c r="G61" s="93"/>
      <c r="H61" s="93"/>
      <c r="I61" s="93"/>
      <c r="J61" s="94"/>
    </row>
    <row r="62" spans="1:10" ht="10.5" customHeight="1">
      <c r="A62" s="121" t="s">
        <v>147</v>
      </c>
      <c r="B62" s="96"/>
      <c r="C62" s="97">
        <v>687485</v>
      </c>
      <c r="D62" s="97">
        <v>199995</v>
      </c>
      <c r="E62" s="97">
        <v>79175</v>
      </c>
      <c r="F62" s="97">
        <v>174620</v>
      </c>
      <c r="G62" s="97">
        <v>76041</v>
      </c>
      <c r="H62" s="97">
        <v>97431</v>
      </c>
      <c r="I62" s="97">
        <v>34695</v>
      </c>
      <c r="J62" s="98">
        <v>25529</v>
      </c>
    </row>
    <row r="63" spans="1:10" ht="10.5" customHeight="1">
      <c r="A63" s="109" t="s">
        <v>148</v>
      </c>
      <c r="B63" s="100"/>
      <c r="C63" s="93">
        <v>311206</v>
      </c>
      <c r="D63" s="93">
        <v>77518</v>
      </c>
      <c r="E63" s="93">
        <v>39038</v>
      </c>
      <c r="F63" s="93">
        <v>71686</v>
      </c>
      <c r="G63" s="93">
        <v>37326</v>
      </c>
      <c r="H63" s="93">
        <v>50633</v>
      </c>
      <c r="I63" s="93">
        <v>20764</v>
      </c>
      <c r="J63" s="94">
        <v>14240</v>
      </c>
    </row>
    <row r="64" spans="1:10" ht="10.5" customHeight="1">
      <c r="A64" s="121" t="s">
        <v>149</v>
      </c>
      <c r="B64" s="96"/>
      <c r="C64" s="97">
        <v>122520</v>
      </c>
      <c r="D64" s="97">
        <v>18455</v>
      </c>
      <c r="E64" s="97">
        <v>19987</v>
      </c>
      <c r="F64" s="97">
        <v>13454</v>
      </c>
      <c r="G64" s="97">
        <v>9406</v>
      </c>
      <c r="H64" s="97">
        <v>29467</v>
      </c>
      <c r="I64" s="97">
        <v>27218</v>
      </c>
      <c r="J64" s="98">
        <v>4533</v>
      </c>
    </row>
    <row r="65" spans="1:10" ht="10.5" customHeight="1">
      <c r="A65" s="112" t="s">
        <v>150</v>
      </c>
      <c r="B65" s="100"/>
      <c r="C65" s="93">
        <v>58932</v>
      </c>
      <c r="D65" s="93">
        <v>8791</v>
      </c>
      <c r="E65" s="93">
        <v>6992</v>
      </c>
      <c r="F65" s="93">
        <v>5213</v>
      </c>
      <c r="G65" s="93">
        <v>3057</v>
      </c>
      <c r="H65" s="93">
        <v>15072</v>
      </c>
      <c r="I65" s="93">
        <v>16894</v>
      </c>
      <c r="J65" s="94">
        <v>2913</v>
      </c>
    </row>
    <row r="66" spans="1:10" ht="10.5" customHeight="1">
      <c r="A66" s="127" t="s">
        <v>151</v>
      </c>
      <c r="B66" s="102"/>
      <c r="C66" s="103">
        <v>60565</v>
      </c>
      <c r="D66" s="103">
        <v>9149</v>
      </c>
      <c r="E66" s="103">
        <v>12318</v>
      </c>
      <c r="F66" s="103">
        <v>7763</v>
      </c>
      <c r="G66" s="103">
        <v>6078</v>
      </c>
      <c r="H66" s="103">
        <v>13893</v>
      </c>
      <c r="I66" s="103">
        <v>9852</v>
      </c>
      <c r="J66" s="104">
        <v>1512</v>
      </c>
    </row>
    <row r="67" spans="1:10" ht="10.5" customHeight="1">
      <c r="A67" s="326" t="s">
        <v>152</v>
      </c>
      <c r="B67" s="321"/>
      <c r="C67" s="105">
        <v>1799736</v>
      </c>
      <c r="D67" s="105">
        <v>466783</v>
      </c>
      <c r="E67" s="105">
        <v>255688</v>
      </c>
      <c r="F67" s="105">
        <v>426328</v>
      </c>
      <c r="G67" s="105">
        <v>163719</v>
      </c>
      <c r="H67" s="105">
        <v>295495</v>
      </c>
      <c r="I67" s="105">
        <v>121804</v>
      </c>
      <c r="J67" s="106">
        <v>69919</v>
      </c>
    </row>
    <row r="68" spans="1:10" ht="10.5" customHeight="1">
      <c r="A68" s="115" t="s">
        <v>153</v>
      </c>
      <c r="B68" s="100"/>
      <c r="C68" s="93"/>
      <c r="D68" s="93"/>
      <c r="E68" s="93"/>
      <c r="F68" s="93"/>
      <c r="G68" s="93"/>
      <c r="H68" s="93"/>
      <c r="I68" s="93"/>
      <c r="J68" s="94"/>
    </row>
    <row r="69" spans="1:10" ht="10.5" customHeight="1">
      <c r="A69" s="107" t="s">
        <v>154</v>
      </c>
      <c r="B69" s="96"/>
      <c r="C69" s="97">
        <v>462535</v>
      </c>
      <c r="D69" s="97">
        <v>84012</v>
      </c>
      <c r="E69" s="97">
        <v>67120</v>
      </c>
      <c r="F69" s="97">
        <v>107945</v>
      </c>
      <c r="G69" s="97">
        <v>51559</v>
      </c>
      <c r="H69" s="97">
        <v>89002</v>
      </c>
      <c r="I69" s="97">
        <v>40660</v>
      </c>
      <c r="J69" s="98">
        <v>22237</v>
      </c>
    </row>
    <row r="70" spans="1:10" ht="10.5" customHeight="1">
      <c r="A70" s="109" t="s">
        <v>155</v>
      </c>
      <c r="B70" s="100"/>
      <c r="C70" s="93">
        <v>83534</v>
      </c>
      <c r="D70" s="93">
        <v>26802</v>
      </c>
      <c r="E70" s="93">
        <v>12934</v>
      </c>
      <c r="F70" s="93">
        <v>17034</v>
      </c>
      <c r="G70" s="93">
        <v>8576</v>
      </c>
      <c r="H70" s="93">
        <v>9498</v>
      </c>
      <c r="I70" s="93">
        <v>5046</v>
      </c>
      <c r="J70" s="94">
        <v>3644</v>
      </c>
    </row>
    <row r="71" spans="1:10" ht="10.5" customHeight="1">
      <c r="A71" s="115" t="s">
        <v>156</v>
      </c>
      <c r="B71" s="100"/>
      <c r="C71" s="93"/>
      <c r="D71" s="93"/>
      <c r="E71" s="93"/>
      <c r="F71" s="93"/>
      <c r="G71" s="93"/>
      <c r="H71" s="93"/>
      <c r="I71" s="93"/>
      <c r="J71" s="94"/>
    </row>
    <row r="72" spans="1:10" ht="10.5" customHeight="1">
      <c r="A72" s="107" t="s">
        <v>157</v>
      </c>
      <c r="B72" s="96"/>
      <c r="C72" s="97">
        <v>107122</v>
      </c>
      <c r="D72" s="97">
        <v>26302</v>
      </c>
      <c r="E72" s="97">
        <v>15660</v>
      </c>
      <c r="F72" s="97">
        <v>27835</v>
      </c>
      <c r="G72" s="97">
        <v>8216</v>
      </c>
      <c r="H72" s="97">
        <v>18524</v>
      </c>
      <c r="I72" s="97">
        <v>7603</v>
      </c>
      <c r="J72" s="98">
        <v>2982</v>
      </c>
    </row>
    <row r="73" spans="1:10" ht="10.5" customHeight="1">
      <c r="A73" s="112" t="s">
        <v>158</v>
      </c>
      <c r="B73" s="100"/>
      <c r="C73" s="93">
        <v>282161</v>
      </c>
      <c r="D73" s="93">
        <v>58131</v>
      </c>
      <c r="E73" s="93">
        <v>40492</v>
      </c>
      <c r="F73" s="93">
        <v>67177</v>
      </c>
      <c r="G73" s="93">
        <v>28148</v>
      </c>
      <c r="H73" s="93">
        <v>52932</v>
      </c>
      <c r="I73" s="93">
        <v>22913</v>
      </c>
      <c r="J73" s="94">
        <v>12368</v>
      </c>
    </row>
    <row r="74" spans="1:10" ht="10.5" customHeight="1">
      <c r="A74" s="107" t="s">
        <v>159</v>
      </c>
      <c r="B74" s="96"/>
      <c r="C74" s="97">
        <v>156786</v>
      </c>
      <c r="D74" s="97">
        <v>26381</v>
      </c>
      <c r="E74" s="97">
        <v>23902</v>
      </c>
      <c r="F74" s="97">
        <v>29967</v>
      </c>
      <c r="G74" s="97">
        <v>23771</v>
      </c>
      <c r="H74" s="97">
        <v>27044</v>
      </c>
      <c r="I74" s="97">
        <v>15190</v>
      </c>
      <c r="J74" s="98">
        <v>10531</v>
      </c>
    </row>
    <row r="75" spans="1:10" ht="10.5" customHeight="1">
      <c r="A75" s="126" t="s">
        <v>160</v>
      </c>
      <c r="B75" s="100"/>
      <c r="C75" s="93"/>
      <c r="D75" s="93"/>
      <c r="E75" s="93"/>
      <c r="F75" s="93"/>
      <c r="G75" s="93"/>
      <c r="H75" s="93"/>
      <c r="I75" s="93"/>
      <c r="J75" s="94"/>
    </row>
    <row r="76" spans="1:10" ht="10.5" customHeight="1">
      <c r="A76" s="111" t="s">
        <v>161</v>
      </c>
      <c r="B76" s="96"/>
      <c r="C76" s="97">
        <v>255187</v>
      </c>
      <c r="D76" s="97">
        <v>54217</v>
      </c>
      <c r="E76" s="97">
        <v>39205</v>
      </c>
      <c r="F76" s="97">
        <v>51342</v>
      </c>
      <c r="G76" s="97">
        <v>31037</v>
      </c>
      <c r="H76" s="97">
        <v>42312</v>
      </c>
      <c r="I76" s="97">
        <v>22884</v>
      </c>
      <c r="J76" s="98">
        <v>14190</v>
      </c>
    </row>
    <row r="77" spans="1:10" ht="10.5" customHeight="1">
      <c r="A77" s="109" t="s">
        <v>162</v>
      </c>
      <c r="B77" s="100"/>
      <c r="C77" s="93">
        <v>268772</v>
      </c>
      <c r="D77" s="93">
        <v>53391</v>
      </c>
      <c r="E77" s="93">
        <v>37143</v>
      </c>
      <c r="F77" s="93">
        <v>69879</v>
      </c>
      <c r="G77" s="93">
        <v>26847</v>
      </c>
      <c r="H77" s="93">
        <v>51420</v>
      </c>
      <c r="I77" s="93">
        <v>19758</v>
      </c>
      <c r="J77" s="94">
        <v>10334</v>
      </c>
    </row>
    <row r="78" spans="1:10" ht="10.5" customHeight="1">
      <c r="A78" s="111" t="s">
        <v>163</v>
      </c>
      <c r="B78" s="96"/>
      <c r="C78" s="97">
        <v>16041</v>
      </c>
      <c r="D78" s="97">
        <v>2191</v>
      </c>
      <c r="E78" s="97">
        <v>2556</v>
      </c>
      <c r="F78" s="97">
        <v>2919</v>
      </c>
      <c r="G78" s="97">
        <v>1587</v>
      </c>
      <c r="H78" s="97">
        <v>3622</v>
      </c>
      <c r="I78" s="97">
        <v>2145</v>
      </c>
      <c r="J78" s="98">
        <v>1021</v>
      </c>
    </row>
    <row r="79" spans="1:10" ht="10.5" customHeight="1">
      <c r="A79" s="109" t="s">
        <v>164</v>
      </c>
      <c r="B79" s="100"/>
      <c r="C79" s="93">
        <v>6069</v>
      </c>
      <c r="D79" s="93">
        <v>1015</v>
      </c>
      <c r="E79" s="93">
        <v>1150</v>
      </c>
      <c r="F79" s="93">
        <v>839</v>
      </c>
      <c r="G79" s="93">
        <v>664</v>
      </c>
      <c r="H79" s="93">
        <v>1146</v>
      </c>
      <c r="I79" s="93">
        <v>919</v>
      </c>
      <c r="J79" s="94">
        <v>336</v>
      </c>
    </row>
    <row r="80" spans="1:10" ht="10.5" customHeight="1">
      <c r="A80" s="115" t="s">
        <v>165</v>
      </c>
      <c r="B80" s="100"/>
      <c r="C80" s="93"/>
      <c r="D80" s="93"/>
      <c r="E80" s="93"/>
      <c r="F80" s="93"/>
      <c r="G80" s="93"/>
      <c r="H80" s="93"/>
      <c r="I80" s="93"/>
      <c r="J80" s="94"/>
    </row>
    <row r="81" spans="1:10" ht="10.5" customHeight="1">
      <c r="A81" s="107" t="s">
        <v>166</v>
      </c>
      <c r="B81" s="96"/>
      <c r="C81" s="128" t="s">
        <v>167</v>
      </c>
      <c r="D81" s="128" t="s">
        <v>167</v>
      </c>
      <c r="E81" s="128" t="s">
        <v>167</v>
      </c>
      <c r="F81" s="128" t="s">
        <v>167</v>
      </c>
      <c r="G81" s="128" t="s">
        <v>167</v>
      </c>
      <c r="H81" s="128" t="s">
        <v>167</v>
      </c>
      <c r="I81" s="128" t="s">
        <v>167</v>
      </c>
      <c r="J81" s="129" t="s">
        <v>167</v>
      </c>
    </row>
    <row r="82" spans="1:10" ht="10.5" customHeight="1">
      <c r="A82" s="112" t="s">
        <v>168</v>
      </c>
      <c r="B82" s="100"/>
      <c r="C82" s="130" t="s">
        <v>167</v>
      </c>
      <c r="D82" s="130" t="s">
        <v>167</v>
      </c>
      <c r="E82" s="130" t="s">
        <v>167</v>
      </c>
      <c r="F82" s="130" t="s">
        <v>167</v>
      </c>
      <c r="G82" s="130" t="s">
        <v>167</v>
      </c>
      <c r="H82" s="130" t="s">
        <v>167</v>
      </c>
      <c r="I82" s="130" t="s">
        <v>167</v>
      </c>
      <c r="J82" s="131" t="s">
        <v>167</v>
      </c>
    </row>
    <row r="83" spans="1:10" ht="10.5" customHeight="1">
      <c r="A83" s="127" t="s">
        <v>169</v>
      </c>
      <c r="B83" s="102"/>
      <c r="C83" s="132" t="s">
        <v>167</v>
      </c>
      <c r="D83" s="132" t="s">
        <v>167</v>
      </c>
      <c r="E83" s="132" t="s">
        <v>167</v>
      </c>
      <c r="F83" s="132" t="s">
        <v>167</v>
      </c>
      <c r="G83" s="132" t="s">
        <v>167</v>
      </c>
      <c r="H83" s="132" t="s">
        <v>167</v>
      </c>
      <c r="I83" s="132" t="s">
        <v>167</v>
      </c>
      <c r="J83" s="133" t="s">
        <v>167</v>
      </c>
    </row>
    <row r="84" spans="1:10" ht="10.5" customHeight="1">
      <c r="A84" s="75" t="s">
        <v>143</v>
      </c>
      <c r="B84" s="134"/>
      <c r="C84" s="93"/>
      <c r="D84" s="93"/>
      <c r="E84" s="93"/>
      <c r="F84" s="93"/>
      <c r="G84" s="93"/>
      <c r="H84" s="93"/>
      <c r="I84" s="93"/>
      <c r="J84" s="93"/>
    </row>
    <row r="85" spans="1:10" ht="10.5" customHeight="1">
      <c r="A85" s="75" t="s">
        <v>144</v>
      </c>
      <c r="B85" s="134"/>
      <c r="C85" s="93"/>
      <c r="D85" s="93"/>
      <c r="E85" s="93"/>
      <c r="F85" s="93"/>
      <c r="G85" s="93"/>
      <c r="H85" s="93"/>
      <c r="I85" s="93"/>
      <c r="J85" s="93"/>
    </row>
    <row r="86" spans="1:10" ht="15">
      <c r="A86" s="327"/>
      <c r="B86" s="327"/>
      <c r="C86" s="85"/>
      <c r="D86" s="85"/>
      <c r="E86" s="86"/>
      <c r="F86" s="86"/>
      <c r="G86" s="86"/>
      <c r="H86" s="86"/>
      <c r="I86" s="85"/>
      <c r="J86" s="85"/>
    </row>
    <row r="88" spans="1:10">
      <c r="C88" s="278"/>
      <c r="D88" s="278"/>
      <c r="E88" s="278"/>
      <c r="F88" s="278"/>
      <c r="G88" s="278"/>
      <c r="H88" s="278"/>
      <c r="I88" s="278"/>
      <c r="J88" s="278"/>
    </row>
    <row r="89" spans="1:10">
      <c r="C89" s="279"/>
      <c r="D89" s="279"/>
      <c r="E89" s="279"/>
      <c r="F89" s="279"/>
      <c r="G89" s="279"/>
      <c r="H89" s="279"/>
      <c r="I89" s="279"/>
      <c r="J89" s="279"/>
    </row>
    <row r="116" spans="1:1">
      <c r="A116" s="135"/>
    </row>
    <row r="117" spans="1:1">
      <c r="A117" s="135"/>
    </row>
    <row r="118" spans="1:1">
      <c r="A118" s="135"/>
    </row>
    <row r="119" spans="1:1">
      <c r="A119" s="135"/>
    </row>
    <row r="120" spans="1:1">
      <c r="A120" s="136"/>
    </row>
    <row r="121" spans="1:1">
      <c r="A121" s="135"/>
    </row>
    <row r="122" spans="1:1">
      <c r="A122" s="135"/>
    </row>
    <row r="123" spans="1:1">
      <c r="A123" s="135"/>
    </row>
    <row r="124" spans="1:1">
      <c r="A124" s="135"/>
    </row>
    <row r="125" spans="1:1">
      <c r="A125" s="135"/>
    </row>
    <row r="126" spans="1:1">
      <c r="A126" s="135"/>
    </row>
  </sheetData>
  <sheetProtection algorithmName="SHA-512" hashValue="J+zENb3TufvhARqE10DVifgXt4RHGzwhJ9InT7m2NUsBmFBrRTFII81Oww1+rMUUTAdZAk14lvpKu8e7ZpZQdg==" saltValue="SJ9kafrefc2uk/bscJs4IA==" spinCount="100000" sheet="1" objects="1" scenarios="1"/>
  <mergeCells count="10">
    <mergeCell ref="A36:B36"/>
    <mergeCell ref="A1:B1"/>
    <mergeCell ref="A2:B2"/>
    <mergeCell ref="A7:B7"/>
    <mergeCell ref="A24:B24"/>
    <mergeCell ref="A39:B39"/>
    <mergeCell ref="A47:B47"/>
    <mergeCell ref="A60:B60"/>
    <mergeCell ref="A67:B67"/>
    <mergeCell ref="A86:B86"/>
  </mergeCells>
  <pageMargins left="0.25" right="0.25" top="0.75" bottom="0.75" header="0.3" footer="0.3"/>
  <pageSetup paperSize="9" scale="77"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W126"/>
  <sheetViews>
    <sheetView showGridLines="0" zoomScaleNormal="100" zoomScaleSheetLayoutView="145" workbookViewId="0">
      <pane ySplit="1" topLeftCell="A2" activePane="bottomLeft" state="frozen"/>
      <selection pane="bottomLeft" sqref="A1:B1"/>
    </sheetView>
  </sheetViews>
  <sheetFormatPr defaultRowHeight="12.75"/>
  <cols>
    <col min="1" max="1" width="16.7109375" style="134" customWidth="1"/>
    <col min="2" max="2" width="16.140625" style="134" customWidth="1"/>
    <col min="3" max="10" width="11.7109375" style="93" customWidth="1"/>
  </cols>
  <sheetData>
    <row r="1" spans="1:10" s="87" customFormat="1" ht="40.5" customHeight="1">
      <c r="A1" s="330">
        <v>1999</v>
      </c>
      <c r="B1" s="330"/>
      <c r="C1" s="85" t="s">
        <v>1</v>
      </c>
      <c r="D1" s="85" t="s">
        <v>170</v>
      </c>
      <c r="E1" s="86" t="s">
        <v>171</v>
      </c>
      <c r="F1" s="86" t="s">
        <v>172</v>
      </c>
      <c r="G1" s="86" t="s">
        <v>173</v>
      </c>
      <c r="H1" s="86" t="s">
        <v>174</v>
      </c>
      <c r="I1" s="85" t="s">
        <v>175</v>
      </c>
      <c r="J1" s="85" t="s">
        <v>176</v>
      </c>
    </row>
    <row r="2" spans="1:10" ht="10.5" customHeight="1">
      <c r="A2" s="326" t="s">
        <v>0</v>
      </c>
      <c r="B2" s="321"/>
      <c r="C2" s="88">
        <v>382163</v>
      </c>
      <c r="D2" s="88">
        <v>67546</v>
      </c>
      <c r="E2" s="88">
        <v>70006</v>
      </c>
      <c r="F2" s="88">
        <v>79806</v>
      </c>
      <c r="G2" s="88">
        <v>48313</v>
      </c>
      <c r="H2" s="88">
        <v>61615</v>
      </c>
      <c r="I2" s="88">
        <v>35906</v>
      </c>
      <c r="J2" s="89">
        <v>18971</v>
      </c>
    </row>
    <row r="3" spans="1:10" ht="10.5" customHeight="1">
      <c r="A3" s="91" t="s">
        <v>112</v>
      </c>
      <c r="B3" s="92"/>
      <c r="J3" s="94"/>
    </row>
    <row r="4" spans="1:10" ht="10.5" customHeight="1">
      <c r="A4" s="95" t="s">
        <v>113</v>
      </c>
      <c r="B4" s="96"/>
      <c r="C4" s="97">
        <v>296010</v>
      </c>
      <c r="D4" s="97">
        <v>60380</v>
      </c>
      <c r="E4" s="97">
        <v>46124</v>
      </c>
      <c r="F4" s="97">
        <v>74145</v>
      </c>
      <c r="G4" s="97">
        <v>36091</v>
      </c>
      <c r="H4" s="97">
        <v>48148</v>
      </c>
      <c r="I4" s="97">
        <v>17140</v>
      </c>
      <c r="J4" s="98">
        <v>13982</v>
      </c>
    </row>
    <row r="5" spans="1:10" ht="10.5" customHeight="1">
      <c r="A5" s="99" t="s">
        <v>114</v>
      </c>
      <c r="B5" s="100"/>
      <c r="C5" s="93">
        <v>73258</v>
      </c>
      <c r="D5" s="93">
        <v>6830</v>
      </c>
      <c r="E5" s="93">
        <v>22984</v>
      </c>
      <c r="F5" s="93">
        <v>5061</v>
      </c>
      <c r="G5" s="93">
        <v>10857</v>
      </c>
      <c r="H5" s="93">
        <v>11370</v>
      </c>
      <c r="I5" s="93">
        <v>11529</v>
      </c>
      <c r="J5" s="94">
        <v>4627</v>
      </c>
    </row>
    <row r="6" spans="1:10" ht="10.5" customHeight="1">
      <c r="A6" s="101" t="s">
        <v>115</v>
      </c>
      <c r="B6" s="102"/>
      <c r="C6" s="103">
        <v>9612</v>
      </c>
      <c r="D6" s="103">
        <v>152</v>
      </c>
      <c r="E6" s="103">
        <v>722</v>
      </c>
      <c r="F6" s="103">
        <v>88</v>
      </c>
      <c r="G6" s="103">
        <v>1231</v>
      </c>
      <c r="H6" s="103">
        <v>1027</v>
      </c>
      <c r="I6" s="103">
        <v>6205</v>
      </c>
      <c r="J6" s="104">
        <v>187</v>
      </c>
    </row>
    <row r="7" spans="1:10" ht="10.5" customHeight="1">
      <c r="A7" s="326" t="s">
        <v>116</v>
      </c>
      <c r="B7" s="321"/>
      <c r="C7" s="105">
        <v>5039569</v>
      </c>
      <c r="D7" s="105">
        <v>374832</v>
      </c>
      <c r="E7" s="105">
        <v>637104</v>
      </c>
      <c r="F7" s="105">
        <v>316646</v>
      </c>
      <c r="G7" s="105">
        <v>618526</v>
      </c>
      <c r="H7" s="105">
        <v>706000</v>
      </c>
      <c r="I7" s="105">
        <v>2158882</v>
      </c>
      <c r="J7" s="106">
        <v>227578</v>
      </c>
    </row>
    <row r="8" spans="1:10" ht="10.5" customHeight="1">
      <c r="A8" s="107" t="s">
        <v>9</v>
      </c>
      <c r="B8" s="108"/>
      <c r="C8" s="97">
        <v>3736140</v>
      </c>
      <c r="D8" s="97">
        <v>215675</v>
      </c>
      <c r="E8" s="97">
        <v>457881</v>
      </c>
      <c r="F8" s="97">
        <v>169779</v>
      </c>
      <c r="G8" s="97">
        <v>418977</v>
      </c>
      <c r="H8" s="97">
        <v>447853</v>
      </c>
      <c r="I8" s="97">
        <v>1924043</v>
      </c>
      <c r="J8" s="98">
        <v>101932</v>
      </c>
    </row>
    <row r="9" spans="1:10" ht="10.5" customHeight="1">
      <c r="A9" s="109" t="s">
        <v>117</v>
      </c>
      <c r="B9" s="110"/>
      <c r="C9" s="93">
        <v>997497</v>
      </c>
      <c r="D9" s="93">
        <v>133236</v>
      </c>
      <c r="E9" s="93">
        <v>101797</v>
      </c>
      <c r="F9" s="93">
        <v>131795</v>
      </c>
      <c r="G9" s="93">
        <v>160471</v>
      </c>
      <c r="H9" s="93">
        <v>220126</v>
      </c>
      <c r="I9" s="93">
        <v>189789</v>
      </c>
      <c r="J9" s="94">
        <v>60284</v>
      </c>
    </row>
    <row r="10" spans="1:10" ht="10.5" customHeight="1">
      <c r="A10" s="111" t="s">
        <v>10</v>
      </c>
      <c r="B10" s="108"/>
      <c r="C10" s="97">
        <v>201084</v>
      </c>
      <c r="D10" s="97">
        <v>7745</v>
      </c>
      <c r="E10" s="97">
        <v>61925</v>
      </c>
      <c r="F10" s="97">
        <v>8142</v>
      </c>
      <c r="G10" s="97">
        <v>31543</v>
      </c>
      <c r="H10" s="97">
        <v>15374</v>
      </c>
      <c r="I10" s="97">
        <v>14158</v>
      </c>
      <c r="J10" s="98">
        <v>62196</v>
      </c>
    </row>
    <row r="11" spans="1:10" ht="10.5" customHeight="1">
      <c r="A11" s="112" t="s">
        <v>11</v>
      </c>
      <c r="B11" s="110"/>
      <c r="C11" s="93">
        <v>104848</v>
      </c>
      <c r="D11" s="93">
        <v>18176</v>
      </c>
      <c r="E11" s="93">
        <v>15501</v>
      </c>
      <c r="F11" s="93">
        <v>6930</v>
      </c>
      <c r="G11" s="93">
        <v>7535</v>
      </c>
      <c r="H11" s="93">
        <v>22647</v>
      </c>
      <c r="I11" s="93">
        <v>30892</v>
      </c>
      <c r="J11" s="94">
        <v>3166</v>
      </c>
    </row>
    <row r="12" spans="1:10" ht="10.5" customHeight="1">
      <c r="A12" s="287" t="s">
        <v>118</v>
      </c>
      <c r="B12" s="108"/>
      <c r="C12" s="113">
        <v>3736140</v>
      </c>
      <c r="D12" s="113">
        <v>215675</v>
      </c>
      <c r="E12" s="113">
        <v>457881</v>
      </c>
      <c r="F12" s="113">
        <v>169779</v>
      </c>
      <c r="G12" s="113">
        <v>418977</v>
      </c>
      <c r="H12" s="113">
        <v>447853</v>
      </c>
      <c r="I12" s="113">
        <v>1924043</v>
      </c>
      <c r="J12" s="114">
        <v>101932</v>
      </c>
    </row>
    <row r="13" spans="1:10" ht="10.5" customHeight="1">
      <c r="A13" s="115" t="s">
        <v>119</v>
      </c>
      <c r="B13" s="100"/>
      <c r="J13" s="94"/>
    </row>
    <row r="14" spans="1:10" ht="10.5" customHeight="1">
      <c r="A14" s="116" t="s">
        <v>120</v>
      </c>
      <c r="B14" s="96"/>
      <c r="C14" s="97">
        <v>513791</v>
      </c>
      <c r="D14" s="97">
        <v>97140</v>
      </c>
      <c r="E14" s="97">
        <v>96078</v>
      </c>
      <c r="F14" s="97">
        <v>111917</v>
      </c>
      <c r="G14" s="97">
        <v>65446</v>
      </c>
      <c r="H14" s="97">
        <v>84106</v>
      </c>
      <c r="I14" s="97">
        <v>33707</v>
      </c>
      <c r="J14" s="98">
        <v>25397</v>
      </c>
    </row>
    <row r="15" spans="1:10" ht="10.5" customHeight="1">
      <c r="A15" s="117" t="s">
        <v>114</v>
      </c>
      <c r="B15" s="100"/>
      <c r="C15" s="93">
        <v>928258</v>
      </c>
      <c r="D15" s="93">
        <v>64978</v>
      </c>
      <c r="E15" s="93">
        <v>287293</v>
      </c>
      <c r="F15" s="93">
        <v>50293</v>
      </c>
      <c r="G15" s="93">
        <v>144511</v>
      </c>
      <c r="H15" s="93">
        <v>136405</v>
      </c>
      <c r="I15" s="93">
        <v>190137</v>
      </c>
      <c r="J15" s="94">
        <v>54642</v>
      </c>
    </row>
    <row r="16" spans="1:10" ht="10.5" customHeight="1">
      <c r="A16" s="116" t="s">
        <v>115</v>
      </c>
      <c r="B16" s="96"/>
      <c r="C16" s="97">
        <v>2294091</v>
      </c>
      <c r="D16" s="97">
        <v>53557</v>
      </c>
      <c r="E16" s="97">
        <v>74510</v>
      </c>
      <c r="F16" s="97">
        <v>7569</v>
      </c>
      <c r="G16" s="97">
        <v>209020</v>
      </c>
      <c r="H16" s="97">
        <v>227342</v>
      </c>
      <c r="I16" s="97">
        <v>1700200</v>
      </c>
      <c r="J16" s="98">
        <v>21893</v>
      </c>
    </row>
    <row r="17" spans="1:10" ht="10.5" customHeight="1">
      <c r="A17" s="118" t="s">
        <v>121</v>
      </c>
      <c r="B17" s="100"/>
      <c r="J17" s="94"/>
    </row>
    <row r="18" spans="1:10" ht="10.5" customHeight="1">
      <c r="A18" s="111" t="s">
        <v>64</v>
      </c>
      <c r="B18" s="96"/>
      <c r="C18" s="97">
        <v>1725887</v>
      </c>
      <c r="D18" s="97">
        <v>106780</v>
      </c>
      <c r="E18" s="97">
        <v>152660</v>
      </c>
      <c r="F18" s="97">
        <v>99158</v>
      </c>
      <c r="G18" s="97">
        <v>152390</v>
      </c>
      <c r="H18" s="97">
        <v>204970</v>
      </c>
      <c r="I18" s="97">
        <v>975840</v>
      </c>
      <c r="J18" s="98">
        <v>34090</v>
      </c>
    </row>
    <row r="19" spans="1:10" ht="10.5" customHeight="1">
      <c r="A19" s="109" t="s">
        <v>65</v>
      </c>
      <c r="B19" s="100"/>
      <c r="C19" s="93">
        <v>20965</v>
      </c>
      <c r="D19" s="93">
        <v>2627</v>
      </c>
      <c r="E19" s="93">
        <v>5473</v>
      </c>
      <c r="F19" s="93">
        <v>4479</v>
      </c>
      <c r="G19" s="93">
        <v>3585</v>
      </c>
      <c r="H19" s="93">
        <v>2750</v>
      </c>
      <c r="I19" s="93">
        <v>1265</v>
      </c>
      <c r="J19" s="94">
        <v>788</v>
      </c>
    </row>
    <row r="20" spans="1:10" ht="10.5" customHeight="1">
      <c r="A20" s="111" t="s">
        <v>66</v>
      </c>
      <c r="B20" s="96"/>
      <c r="C20" s="97">
        <v>705232</v>
      </c>
      <c r="D20" s="97">
        <v>35529</v>
      </c>
      <c r="E20" s="97">
        <v>192795</v>
      </c>
      <c r="F20" s="97">
        <v>48292</v>
      </c>
      <c r="G20" s="97">
        <v>93058</v>
      </c>
      <c r="H20" s="97">
        <v>117592</v>
      </c>
      <c r="I20" s="97">
        <v>161657</v>
      </c>
      <c r="J20" s="98">
        <v>56309</v>
      </c>
    </row>
    <row r="21" spans="1:10" ht="10.5" customHeight="1">
      <c r="A21" s="109" t="s">
        <v>67</v>
      </c>
      <c r="B21" s="100"/>
      <c r="C21" s="93">
        <v>1284056</v>
      </c>
      <c r="D21" s="93">
        <v>70739</v>
      </c>
      <c r="E21" s="93">
        <v>106953</v>
      </c>
      <c r="F21" s="93">
        <v>17850</v>
      </c>
      <c r="G21" s="93">
        <v>169945</v>
      </c>
      <c r="H21" s="93">
        <v>122542</v>
      </c>
      <c r="I21" s="93">
        <v>785282</v>
      </c>
      <c r="J21" s="94">
        <v>10746</v>
      </c>
    </row>
    <row r="22" spans="1:10" ht="10.5" customHeight="1">
      <c r="A22" s="111" t="s">
        <v>224</v>
      </c>
      <c r="B22" s="96"/>
      <c r="C22" s="103">
        <v>872378</v>
      </c>
      <c r="D22" s="103">
        <v>60529</v>
      </c>
      <c r="E22" s="103">
        <v>48793</v>
      </c>
      <c r="F22" s="103">
        <v>8266</v>
      </c>
      <c r="G22" s="103">
        <v>130180</v>
      </c>
      <c r="H22" s="103">
        <v>29986</v>
      </c>
      <c r="I22" s="103">
        <v>585295</v>
      </c>
      <c r="J22" s="104">
        <v>9328</v>
      </c>
    </row>
    <row r="23" spans="1:10" ht="10.5" customHeight="1">
      <c r="A23" s="288"/>
      <c r="B23" s="289"/>
      <c r="C23" s="161"/>
      <c r="D23" s="161"/>
      <c r="E23" s="161"/>
      <c r="F23" s="161"/>
      <c r="G23" s="161"/>
      <c r="H23" s="161"/>
      <c r="I23" s="161"/>
      <c r="J23" s="266"/>
    </row>
    <row r="24" spans="1:10" ht="10.5" customHeight="1">
      <c r="A24" s="326" t="s">
        <v>179</v>
      </c>
      <c r="B24" s="321"/>
      <c r="C24" s="105"/>
      <c r="D24" s="105"/>
      <c r="E24" s="105"/>
      <c r="F24" s="105"/>
      <c r="G24" s="105"/>
      <c r="H24" s="105"/>
      <c r="I24" s="105"/>
      <c r="J24" s="106"/>
    </row>
    <row r="25" spans="1:10" ht="10.5" customHeight="1">
      <c r="A25" s="121" t="s">
        <v>123</v>
      </c>
      <c r="B25" s="96"/>
      <c r="C25" s="97">
        <v>1378415</v>
      </c>
      <c r="D25" s="97">
        <v>201585</v>
      </c>
      <c r="E25" s="97">
        <v>115365</v>
      </c>
      <c r="F25" s="97">
        <v>144367</v>
      </c>
      <c r="G25" s="97">
        <v>149942</v>
      </c>
      <c r="H25" s="97">
        <v>182744</v>
      </c>
      <c r="I25" s="97">
        <v>564221</v>
      </c>
      <c r="J25" s="98">
        <v>20190</v>
      </c>
    </row>
    <row r="26" spans="1:10" ht="10.5" customHeight="1">
      <c r="A26" s="109" t="s">
        <v>124</v>
      </c>
      <c r="B26" s="100"/>
      <c r="C26" s="93">
        <v>601003</v>
      </c>
      <c r="D26" s="93">
        <v>44914</v>
      </c>
      <c r="E26" s="93">
        <v>57288</v>
      </c>
      <c r="F26" s="93">
        <v>51856</v>
      </c>
      <c r="G26" s="93">
        <v>41645</v>
      </c>
      <c r="H26" s="93">
        <v>70617</v>
      </c>
      <c r="I26" s="93">
        <v>325832</v>
      </c>
      <c r="J26" s="94">
        <v>8852</v>
      </c>
    </row>
    <row r="27" spans="1:10" ht="10.5" customHeight="1">
      <c r="A27" s="111" t="s">
        <v>125</v>
      </c>
      <c r="B27" s="96"/>
      <c r="C27" s="97">
        <v>25246</v>
      </c>
      <c r="D27" s="97">
        <v>5274</v>
      </c>
      <c r="E27" s="97">
        <v>1153</v>
      </c>
      <c r="F27" s="97">
        <v>6390</v>
      </c>
      <c r="G27" s="97">
        <v>1641</v>
      </c>
      <c r="H27" s="97">
        <v>1940</v>
      </c>
      <c r="I27" s="97">
        <v>8031</v>
      </c>
      <c r="J27" s="98">
        <v>817</v>
      </c>
    </row>
    <row r="28" spans="1:10" ht="10.5" customHeight="1">
      <c r="A28" s="112" t="s">
        <v>126</v>
      </c>
      <c r="B28" s="100"/>
      <c r="C28" s="93">
        <v>37246</v>
      </c>
      <c r="D28" s="93">
        <v>7910</v>
      </c>
      <c r="E28" s="93">
        <v>2608</v>
      </c>
      <c r="F28" s="93">
        <v>2620</v>
      </c>
      <c r="G28" s="93">
        <v>2332</v>
      </c>
      <c r="H28" s="93">
        <v>8214</v>
      </c>
      <c r="I28" s="93">
        <v>12756</v>
      </c>
      <c r="J28" s="94">
        <v>807</v>
      </c>
    </row>
    <row r="29" spans="1:10" ht="10.5" customHeight="1">
      <c r="A29" s="111" t="s">
        <v>127</v>
      </c>
      <c r="B29" s="96"/>
      <c r="C29" s="97">
        <v>528049</v>
      </c>
      <c r="D29" s="97">
        <v>126449</v>
      </c>
      <c r="E29" s="97">
        <v>40588</v>
      </c>
      <c r="F29" s="97">
        <v>67414</v>
      </c>
      <c r="G29" s="97">
        <v>96213</v>
      </c>
      <c r="H29" s="97">
        <v>55044</v>
      </c>
      <c r="I29" s="97">
        <v>136253</v>
      </c>
      <c r="J29" s="98">
        <v>6087</v>
      </c>
    </row>
    <row r="30" spans="1:10" ht="10.5" customHeight="1">
      <c r="A30" s="109" t="s">
        <v>128</v>
      </c>
      <c r="B30" s="100"/>
      <c r="C30" s="93">
        <v>47313</v>
      </c>
      <c r="D30" s="93">
        <v>7096</v>
      </c>
      <c r="E30" s="93">
        <v>13094</v>
      </c>
      <c r="F30" s="93">
        <v>11490</v>
      </c>
      <c r="G30" s="93">
        <v>4733</v>
      </c>
      <c r="H30" s="93">
        <v>9377</v>
      </c>
      <c r="I30" s="93">
        <v>863</v>
      </c>
      <c r="J30" s="94">
        <v>660</v>
      </c>
    </row>
    <row r="31" spans="1:10" ht="10.5" customHeight="1">
      <c r="A31" s="111" t="s">
        <v>129</v>
      </c>
      <c r="B31" s="96"/>
      <c r="C31" s="97">
        <v>7551</v>
      </c>
      <c r="D31" s="97">
        <v>0</v>
      </c>
      <c r="E31" s="97">
        <v>0</v>
      </c>
      <c r="F31" s="97">
        <v>211</v>
      </c>
      <c r="G31" s="97">
        <v>2</v>
      </c>
      <c r="H31" s="97">
        <v>4333</v>
      </c>
      <c r="I31" s="97">
        <v>2906</v>
      </c>
      <c r="J31" s="98">
        <v>100</v>
      </c>
    </row>
    <row r="32" spans="1:10" ht="10.5" customHeight="1">
      <c r="A32" s="109" t="s">
        <v>130</v>
      </c>
      <c r="B32" s="100"/>
      <c r="C32" s="93">
        <v>74400</v>
      </c>
      <c r="D32" s="93">
        <v>31</v>
      </c>
      <c r="E32" s="93">
        <v>58</v>
      </c>
      <c r="F32" s="93">
        <v>377</v>
      </c>
      <c r="G32" s="93">
        <v>2793</v>
      </c>
      <c r="H32" s="93">
        <v>3727</v>
      </c>
      <c r="I32" s="93">
        <v>67301</v>
      </c>
      <c r="J32" s="94">
        <v>113</v>
      </c>
    </row>
    <row r="33" spans="1:10" ht="10.5" customHeight="1">
      <c r="A33" s="111" t="s">
        <v>102</v>
      </c>
      <c r="B33" s="96"/>
      <c r="C33" s="97">
        <v>49708</v>
      </c>
      <c r="D33" s="97">
        <v>3726</v>
      </c>
      <c r="E33" s="97">
        <v>516</v>
      </c>
      <c r="F33" s="97">
        <v>3504</v>
      </c>
      <c r="G33" s="97">
        <v>501</v>
      </c>
      <c r="H33" s="97">
        <v>28920</v>
      </c>
      <c r="I33" s="97">
        <v>9975</v>
      </c>
      <c r="J33" s="98">
        <v>2566</v>
      </c>
    </row>
    <row r="34" spans="1:10" ht="10.5" customHeight="1">
      <c r="A34" s="109" t="s">
        <v>131</v>
      </c>
      <c r="B34" s="100"/>
      <c r="C34" s="93">
        <v>1004</v>
      </c>
      <c r="D34" s="93">
        <v>225</v>
      </c>
      <c r="E34" s="93">
        <v>45</v>
      </c>
      <c r="F34" s="93">
        <v>171</v>
      </c>
      <c r="G34" s="93">
        <v>5</v>
      </c>
      <c r="H34" s="93">
        <v>370</v>
      </c>
      <c r="I34" s="93">
        <v>122</v>
      </c>
      <c r="J34" s="94">
        <v>66</v>
      </c>
    </row>
    <row r="35" spans="1:10" ht="10.5" customHeight="1">
      <c r="A35" s="111" t="s">
        <v>132</v>
      </c>
      <c r="B35" s="96"/>
      <c r="C35" s="97">
        <v>6889</v>
      </c>
      <c r="D35" s="97">
        <v>5955</v>
      </c>
      <c r="E35" s="97">
        <v>16</v>
      </c>
      <c r="F35" s="97">
        <v>332</v>
      </c>
      <c r="G35" s="97">
        <v>77</v>
      </c>
      <c r="H35" s="97">
        <v>203</v>
      </c>
      <c r="I35" s="97">
        <v>181</v>
      </c>
      <c r="J35" s="98">
        <v>125</v>
      </c>
    </row>
    <row r="36" spans="1:10" ht="10.5" customHeight="1">
      <c r="A36" s="328" t="s">
        <v>133</v>
      </c>
      <c r="B36" s="329"/>
      <c r="C36" s="93">
        <v>562646</v>
      </c>
      <c r="D36" s="93">
        <v>459</v>
      </c>
      <c r="E36" s="93">
        <v>50162</v>
      </c>
      <c r="F36" s="93">
        <v>2874</v>
      </c>
      <c r="G36" s="93">
        <v>30744</v>
      </c>
      <c r="H36" s="93">
        <v>33820</v>
      </c>
      <c r="I36" s="93">
        <v>429328</v>
      </c>
      <c r="J36" s="94">
        <v>15259</v>
      </c>
    </row>
    <row r="37" spans="1:10" ht="10.5" customHeight="1">
      <c r="A37" s="282" t="s">
        <v>229</v>
      </c>
      <c r="B37" s="274"/>
      <c r="C37" s="103">
        <f>+C8-C22-C36</f>
        <v>2301116</v>
      </c>
      <c r="D37" s="103">
        <f t="shared" ref="D37:J37" si="0">+D8-D22-D36</f>
        <v>154687</v>
      </c>
      <c r="E37" s="103">
        <f t="shared" si="0"/>
        <v>358926</v>
      </c>
      <c r="F37" s="103">
        <f t="shared" si="0"/>
        <v>158639</v>
      </c>
      <c r="G37" s="103">
        <f t="shared" si="0"/>
        <v>258053</v>
      </c>
      <c r="H37" s="103">
        <f t="shared" si="0"/>
        <v>384047</v>
      </c>
      <c r="I37" s="103">
        <f t="shared" si="0"/>
        <v>909420</v>
      </c>
      <c r="J37" s="104">
        <f t="shared" si="0"/>
        <v>77345</v>
      </c>
    </row>
    <row r="38" spans="1:10" ht="10.5" customHeight="1">
      <c r="A38" s="271"/>
      <c r="B38" s="272"/>
      <c r="J38" s="94"/>
    </row>
    <row r="39" spans="1:10" ht="10.5" customHeight="1">
      <c r="A39" s="320" t="s">
        <v>134</v>
      </c>
      <c r="B39" s="321"/>
      <c r="J39" s="94"/>
    </row>
    <row r="40" spans="1:10" ht="10.5" customHeight="1">
      <c r="A40" s="111" t="s">
        <v>135</v>
      </c>
      <c r="B40" s="96"/>
      <c r="C40" s="97">
        <v>52342</v>
      </c>
      <c r="D40" s="97">
        <v>1868</v>
      </c>
      <c r="E40" s="97">
        <v>9051</v>
      </c>
      <c r="F40" s="97">
        <v>3563</v>
      </c>
      <c r="G40" s="97">
        <v>6769</v>
      </c>
      <c r="H40" s="97">
        <v>24614</v>
      </c>
      <c r="I40" s="97">
        <v>2686</v>
      </c>
      <c r="J40" s="98">
        <v>3791</v>
      </c>
    </row>
    <row r="41" spans="1:10" ht="10.5" customHeight="1">
      <c r="A41" s="109" t="s">
        <v>136</v>
      </c>
      <c r="B41" s="100"/>
      <c r="C41" s="93">
        <v>22428</v>
      </c>
      <c r="D41" s="93">
        <v>696</v>
      </c>
      <c r="E41" s="93">
        <v>585</v>
      </c>
      <c r="F41" s="93">
        <v>631</v>
      </c>
      <c r="G41" s="93">
        <v>415</v>
      </c>
      <c r="H41" s="93">
        <v>2789</v>
      </c>
      <c r="I41" s="93">
        <v>2188</v>
      </c>
      <c r="J41" s="94">
        <v>15124</v>
      </c>
    </row>
    <row r="42" spans="1:10" ht="10.5" customHeight="1">
      <c r="A42" s="111" t="s">
        <v>137</v>
      </c>
      <c r="B42" s="96"/>
      <c r="C42" s="97">
        <v>1197</v>
      </c>
      <c r="D42" s="97">
        <v>780</v>
      </c>
      <c r="E42" s="97">
        <v>4</v>
      </c>
      <c r="F42" s="97">
        <v>173</v>
      </c>
      <c r="G42" s="97">
        <v>4</v>
      </c>
      <c r="H42" s="97">
        <v>12</v>
      </c>
      <c r="I42" s="97">
        <v>7</v>
      </c>
      <c r="J42" s="98">
        <v>217</v>
      </c>
    </row>
    <row r="43" spans="1:10" ht="10.5" customHeight="1">
      <c r="A43" s="109" t="s">
        <v>138</v>
      </c>
      <c r="B43" s="100"/>
      <c r="C43" s="93">
        <v>80281</v>
      </c>
      <c r="D43" s="93">
        <v>674</v>
      </c>
      <c r="E43" s="93">
        <v>46334</v>
      </c>
      <c r="F43" s="93">
        <v>996</v>
      </c>
      <c r="G43" s="93">
        <v>4276</v>
      </c>
      <c r="H43" s="93">
        <v>746</v>
      </c>
      <c r="I43" s="93">
        <v>1997</v>
      </c>
      <c r="J43" s="94">
        <v>25258</v>
      </c>
    </row>
    <row r="44" spans="1:10" ht="10.5" customHeight="1">
      <c r="A44" s="111" t="s">
        <v>139</v>
      </c>
      <c r="B44" s="96"/>
      <c r="C44" s="97">
        <v>335028</v>
      </c>
      <c r="D44" s="97">
        <v>1126</v>
      </c>
      <c r="E44" s="97">
        <v>72288</v>
      </c>
      <c r="F44" s="97">
        <v>17585</v>
      </c>
      <c r="G44" s="97">
        <v>60325</v>
      </c>
      <c r="H44" s="97">
        <v>36829</v>
      </c>
      <c r="I44" s="97">
        <v>138084</v>
      </c>
      <c r="J44" s="98">
        <v>8791</v>
      </c>
    </row>
    <row r="45" spans="1:10" ht="10.5" customHeight="1">
      <c r="A45" s="109" t="s">
        <v>140</v>
      </c>
      <c r="B45" s="100"/>
      <c r="C45" s="93">
        <v>211821</v>
      </c>
      <c r="D45" s="93">
        <v>30231</v>
      </c>
      <c r="E45" s="93">
        <v>64294</v>
      </c>
      <c r="F45" s="93">
        <v>24494</v>
      </c>
      <c r="G45" s="93">
        <v>21148</v>
      </c>
      <c r="H45" s="93">
        <v>52084</v>
      </c>
      <c r="I45" s="93">
        <v>16580</v>
      </c>
      <c r="J45" s="94">
        <v>2991</v>
      </c>
    </row>
    <row r="46" spans="1:10" ht="10.5" customHeight="1">
      <c r="A46" s="111" t="s">
        <v>141</v>
      </c>
      <c r="B46" s="96"/>
      <c r="C46" s="97">
        <v>2135</v>
      </c>
      <c r="D46" s="97">
        <v>154</v>
      </c>
      <c r="E46" s="97">
        <v>239</v>
      </c>
      <c r="F46" s="97">
        <v>850</v>
      </c>
      <c r="G46" s="97">
        <v>121</v>
      </c>
      <c r="H46" s="97">
        <v>519</v>
      </c>
      <c r="I46" s="97">
        <v>115</v>
      </c>
      <c r="J46" s="98">
        <v>138</v>
      </c>
    </row>
    <row r="47" spans="1:10" ht="10.5" customHeight="1">
      <c r="A47" s="322" t="s">
        <v>178</v>
      </c>
      <c r="B47" s="323"/>
      <c r="C47" s="189">
        <v>1331033</v>
      </c>
      <c r="D47" s="189">
        <v>71533</v>
      </c>
      <c r="E47" s="189">
        <v>107673</v>
      </c>
      <c r="F47" s="189">
        <v>19896</v>
      </c>
      <c r="G47" s="189">
        <v>175831</v>
      </c>
      <c r="H47" s="189">
        <v>126077</v>
      </c>
      <c r="I47" s="189">
        <v>818302</v>
      </c>
      <c r="J47" s="284">
        <v>11721</v>
      </c>
    </row>
    <row r="48" spans="1:10" ht="10.5" customHeight="1">
      <c r="A48" s="282" t="s">
        <v>228</v>
      </c>
      <c r="B48" s="283"/>
      <c r="C48" s="290">
        <v>787236</v>
      </c>
      <c r="D48" s="290">
        <v>148305</v>
      </c>
      <c r="E48" s="290">
        <v>93101</v>
      </c>
      <c r="F48" s="290">
        <v>104609</v>
      </c>
      <c r="G48" s="290">
        <v>92717</v>
      </c>
      <c r="H48" s="290">
        <v>154509</v>
      </c>
      <c r="I48" s="290">
        <v>163983</v>
      </c>
      <c r="J48" s="291">
        <v>30012</v>
      </c>
    </row>
    <row r="49" spans="1:23" ht="10.5" customHeight="1">
      <c r="A49" s="286"/>
      <c r="B49" s="285"/>
      <c r="C49" s="285"/>
      <c r="D49" s="122"/>
      <c r="E49" s="122"/>
      <c r="F49" s="122"/>
      <c r="G49" s="122"/>
      <c r="H49" s="122"/>
      <c r="I49" s="122"/>
      <c r="J49" s="122"/>
    </row>
    <row r="50" spans="1:23" ht="10.5" customHeight="1">
      <c r="A50" s="192" t="s">
        <v>211</v>
      </c>
      <c r="B50" s="193"/>
      <c r="C50" s="194">
        <v>2326716</v>
      </c>
      <c r="D50" s="194">
        <v>338093</v>
      </c>
      <c r="E50" s="194">
        <v>146251</v>
      </c>
      <c r="F50" s="194">
        <v>421915</v>
      </c>
      <c r="G50" s="194">
        <v>139043</v>
      </c>
      <c r="H50" s="194">
        <v>660006</v>
      </c>
      <c r="I50" s="194">
        <v>581052</v>
      </c>
      <c r="J50" s="199">
        <v>40358</v>
      </c>
    </row>
    <row r="51" spans="1:23" ht="10.5" customHeight="1">
      <c r="A51" s="166" t="s">
        <v>203</v>
      </c>
      <c r="B51" s="167"/>
      <c r="C51" s="44"/>
      <c r="D51" s="44"/>
      <c r="E51" s="44"/>
      <c r="F51" s="44"/>
      <c r="G51" s="44"/>
      <c r="H51" s="44"/>
      <c r="I51" s="44"/>
      <c r="J51" s="45"/>
    </row>
    <row r="52" spans="1:23" ht="15" customHeight="1">
      <c r="A52" s="111" t="s">
        <v>204</v>
      </c>
      <c r="B52" s="96"/>
      <c r="C52" s="235">
        <v>6692</v>
      </c>
      <c r="D52" s="235">
        <v>1686</v>
      </c>
      <c r="E52" s="235">
        <v>837</v>
      </c>
      <c r="F52" s="235">
        <v>2140</v>
      </c>
      <c r="G52" s="235">
        <v>585</v>
      </c>
      <c r="H52" s="235">
        <v>1168</v>
      </c>
      <c r="I52" s="235">
        <v>200</v>
      </c>
      <c r="J52" s="236">
        <v>76</v>
      </c>
      <c r="M52" s="202"/>
      <c r="N52" s="202"/>
      <c r="O52" s="202"/>
      <c r="P52" s="202"/>
      <c r="Q52" s="202"/>
      <c r="R52" s="202"/>
      <c r="S52" s="202"/>
      <c r="T52" s="202"/>
      <c r="U52" s="202"/>
      <c r="V52" s="202"/>
      <c r="W52" s="202"/>
    </row>
    <row r="53" spans="1:23" ht="15" customHeight="1">
      <c r="A53" s="47" t="s">
        <v>205</v>
      </c>
      <c r="B53" s="167"/>
      <c r="C53" s="237">
        <v>845530</v>
      </c>
      <c r="D53" s="237">
        <v>239711</v>
      </c>
      <c r="E53" s="237">
        <v>56678</v>
      </c>
      <c r="F53" s="237">
        <v>113204</v>
      </c>
      <c r="G53" s="237">
        <v>41015</v>
      </c>
      <c r="H53" s="237">
        <v>109057</v>
      </c>
      <c r="I53" s="237">
        <v>277601</v>
      </c>
      <c r="J53" s="238">
        <v>8264</v>
      </c>
    </row>
    <row r="54" spans="1:23" ht="15" customHeight="1">
      <c r="A54" s="111" t="s">
        <v>206</v>
      </c>
      <c r="B54" s="96"/>
      <c r="C54" s="235">
        <v>291772</v>
      </c>
      <c r="D54" s="235">
        <v>14088</v>
      </c>
      <c r="E54" s="235">
        <v>32552</v>
      </c>
      <c r="F54" s="235">
        <v>18973</v>
      </c>
      <c r="G54" s="235">
        <v>45379</v>
      </c>
      <c r="H54" s="235">
        <v>26324</v>
      </c>
      <c r="I54" s="235">
        <v>147634</v>
      </c>
      <c r="J54" s="236">
        <v>6822</v>
      </c>
    </row>
    <row r="55" spans="1:23" ht="15" customHeight="1">
      <c r="A55" s="42" t="s">
        <v>207</v>
      </c>
      <c r="B55" s="167"/>
      <c r="C55" s="237">
        <v>51902</v>
      </c>
      <c r="D55" s="237">
        <v>6620</v>
      </c>
      <c r="E55" s="237">
        <v>7352</v>
      </c>
      <c r="F55" s="237">
        <v>8247</v>
      </c>
      <c r="G55" s="237">
        <v>10796</v>
      </c>
      <c r="H55" s="237">
        <v>4656</v>
      </c>
      <c r="I55" s="237">
        <v>11995</v>
      </c>
      <c r="J55" s="238">
        <v>2235</v>
      </c>
    </row>
    <row r="56" spans="1:23" ht="15" customHeight="1">
      <c r="A56" s="111" t="s">
        <v>208</v>
      </c>
      <c r="B56" s="96"/>
      <c r="C56" s="235">
        <v>478407</v>
      </c>
      <c r="D56" s="235">
        <v>39716</v>
      </c>
      <c r="E56" s="235">
        <v>8245</v>
      </c>
      <c r="F56" s="235">
        <v>151940</v>
      </c>
      <c r="G56" s="235">
        <v>9963</v>
      </c>
      <c r="H56" s="235">
        <v>245489</v>
      </c>
      <c r="I56" s="235">
        <v>19904</v>
      </c>
      <c r="J56" s="236">
        <v>3151</v>
      </c>
    </row>
    <row r="57" spans="1:23" ht="15" customHeight="1">
      <c r="A57" s="42" t="s">
        <v>209</v>
      </c>
      <c r="B57" s="90"/>
      <c r="C57" s="237">
        <v>579978</v>
      </c>
      <c r="D57" s="237">
        <v>30283</v>
      </c>
      <c r="E57" s="237">
        <v>16149</v>
      </c>
      <c r="F57" s="237">
        <v>120378</v>
      </c>
      <c r="G57" s="237">
        <v>18367</v>
      </c>
      <c r="H57" s="237">
        <v>264957</v>
      </c>
      <c r="I57" s="237">
        <v>113608</v>
      </c>
      <c r="J57" s="238">
        <v>16238</v>
      </c>
      <c r="L57" s="202"/>
    </row>
    <row r="58" spans="1:23" ht="15" customHeight="1">
      <c r="A58" s="200" t="s">
        <v>210</v>
      </c>
      <c r="B58" s="102"/>
      <c r="C58" s="239">
        <v>72435</v>
      </c>
      <c r="D58" s="239">
        <v>5989</v>
      </c>
      <c r="E58" s="239">
        <v>24438</v>
      </c>
      <c r="F58" s="239">
        <v>7033</v>
      </c>
      <c r="G58" s="239">
        <v>12938</v>
      </c>
      <c r="H58" s="239">
        <v>8355</v>
      </c>
      <c r="I58" s="239">
        <v>10110</v>
      </c>
      <c r="J58" s="240">
        <v>3572</v>
      </c>
      <c r="L58" s="202"/>
    </row>
    <row r="59" spans="1:23" ht="10.5" customHeight="1">
      <c r="A59" s="115"/>
      <c r="B59" s="140"/>
      <c r="C59" s="201"/>
      <c r="D59" s="201"/>
      <c r="E59" s="201"/>
      <c r="F59" s="201"/>
      <c r="G59" s="201"/>
      <c r="H59" s="201"/>
      <c r="I59" s="201"/>
      <c r="J59" s="207"/>
    </row>
    <row r="60" spans="1:23" ht="10.5" customHeight="1">
      <c r="A60" s="324" t="s">
        <v>145</v>
      </c>
      <c r="B60" s="325"/>
      <c r="C60" s="124">
        <v>497537</v>
      </c>
      <c r="D60" s="124">
        <v>122487</v>
      </c>
      <c r="E60" s="124">
        <v>81566</v>
      </c>
      <c r="F60" s="124">
        <v>107553</v>
      </c>
      <c r="G60" s="124">
        <v>49193</v>
      </c>
      <c r="H60" s="124">
        <v>75630</v>
      </c>
      <c r="I60" s="124">
        <v>44162</v>
      </c>
      <c r="J60" s="125">
        <v>16946</v>
      </c>
    </row>
    <row r="61" spans="1:23" ht="10.5" customHeight="1">
      <c r="A61" s="126" t="s">
        <v>146</v>
      </c>
      <c r="B61" s="100"/>
      <c r="J61" s="94"/>
    </row>
    <row r="62" spans="1:23" ht="10.5" customHeight="1">
      <c r="A62" s="121" t="s">
        <v>147</v>
      </c>
      <c r="B62" s="96"/>
      <c r="C62" s="97">
        <v>408224</v>
      </c>
      <c r="D62" s="97">
        <v>109319</v>
      </c>
      <c r="E62" s="97">
        <v>64975</v>
      </c>
      <c r="F62" s="97">
        <v>98414</v>
      </c>
      <c r="G62" s="97">
        <v>42453</v>
      </c>
      <c r="H62" s="97">
        <v>54397</v>
      </c>
      <c r="I62" s="97">
        <v>25021</v>
      </c>
      <c r="J62" s="98">
        <v>13644</v>
      </c>
    </row>
    <row r="63" spans="1:23" ht="10.5" customHeight="1">
      <c r="A63" s="109" t="s">
        <v>148</v>
      </c>
      <c r="B63" s="100"/>
      <c r="C63" s="93">
        <v>206241</v>
      </c>
      <c r="D63" s="93">
        <v>49181</v>
      </c>
      <c r="E63" s="93">
        <v>32538</v>
      </c>
      <c r="F63" s="93">
        <v>47351</v>
      </c>
      <c r="G63" s="93">
        <v>23008</v>
      </c>
      <c r="H63" s="93">
        <v>30023</v>
      </c>
      <c r="I63" s="93">
        <v>16051</v>
      </c>
      <c r="J63" s="94">
        <v>8090</v>
      </c>
    </row>
    <row r="64" spans="1:23" ht="10.5" customHeight="1">
      <c r="A64" s="121" t="s">
        <v>149</v>
      </c>
      <c r="B64" s="96"/>
      <c r="C64" s="97">
        <v>89313</v>
      </c>
      <c r="D64" s="97">
        <v>13168</v>
      </c>
      <c r="E64" s="97">
        <v>16591</v>
      </c>
      <c r="F64" s="97">
        <v>9139</v>
      </c>
      <c r="G64" s="97">
        <v>6740</v>
      </c>
      <c r="H64" s="97">
        <v>21233</v>
      </c>
      <c r="I64" s="97">
        <v>19140</v>
      </c>
      <c r="J64" s="98">
        <v>3302</v>
      </c>
    </row>
    <row r="65" spans="1:10" ht="10.5" customHeight="1">
      <c r="A65" s="112" t="s">
        <v>150</v>
      </c>
      <c r="B65" s="100"/>
      <c r="C65" s="93">
        <v>43962</v>
      </c>
      <c r="D65" s="93">
        <v>6661</v>
      </c>
      <c r="E65" s="93">
        <v>5481</v>
      </c>
      <c r="F65" s="93">
        <v>4136</v>
      </c>
      <c r="G65" s="93">
        <v>2476</v>
      </c>
      <c r="H65" s="93">
        <v>11312</v>
      </c>
      <c r="I65" s="93">
        <v>11835</v>
      </c>
      <c r="J65" s="94">
        <v>2061</v>
      </c>
    </row>
    <row r="66" spans="1:10" ht="10.5" customHeight="1">
      <c r="A66" s="127" t="s">
        <v>151</v>
      </c>
      <c r="B66" s="102"/>
      <c r="C66" s="103">
        <v>42525</v>
      </c>
      <c r="D66" s="103">
        <v>6011</v>
      </c>
      <c r="E66" s="103">
        <v>10408</v>
      </c>
      <c r="F66" s="103">
        <v>4626</v>
      </c>
      <c r="G66" s="103">
        <v>4017</v>
      </c>
      <c r="H66" s="103">
        <v>9488</v>
      </c>
      <c r="I66" s="103">
        <v>6825</v>
      </c>
      <c r="J66" s="104">
        <v>1151</v>
      </c>
    </row>
    <row r="67" spans="1:10" ht="10.5" customHeight="1">
      <c r="A67" s="326" t="s">
        <v>152</v>
      </c>
      <c r="B67" s="321"/>
      <c r="C67" s="105">
        <v>1123418</v>
      </c>
      <c r="D67" s="105">
        <v>248443</v>
      </c>
      <c r="E67" s="105">
        <v>196960</v>
      </c>
      <c r="F67" s="105">
        <v>246329</v>
      </c>
      <c r="G67" s="105">
        <v>121920</v>
      </c>
      <c r="H67" s="105">
        <v>170116</v>
      </c>
      <c r="I67" s="105">
        <v>91678</v>
      </c>
      <c r="J67" s="106">
        <v>47972</v>
      </c>
    </row>
    <row r="68" spans="1:10" ht="10.5" customHeight="1">
      <c r="A68" s="115" t="s">
        <v>153</v>
      </c>
      <c r="B68" s="100"/>
      <c r="J68" s="94"/>
    </row>
    <row r="69" spans="1:10" ht="10.5" customHeight="1">
      <c r="A69" s="107" t="s">
        <v>154</v>
      </c>
      <c r="B69" s="96"/>
      <c r="C69" s="97">
        <v>289291</v>
      </c>
      <c r="D69" s="97">
        <v>43726</v>
      </c>
      <c r="E69" s="97">
        <v>53202</v>
      </c>
      <c r="F69" s="97">
        <v>59607</v>
      </c>
      <c r="G69" s="97">
        <v>37508</v>
      </c>
      <c r="H69" s="97">
        <v>51358</v>
      </c>
      <c r="I69" s="97">
        <v>28585</v>
      </c>
      <c r="J69" s="98">
        <v>15305</v>
      </c>
    </row>
    <row r="70" spans="1:10" ht="10.5" customHeight="1">
      <c r="A70" s="109" t="s">
        <v>155</v>
      </c>
      <c r="B70" s="100"/>
      <c r="C70" s="93">
        <v>86647</v>
      </c>
      <c r="D70" s="93">
        <v>22854</v>
      </c>
      <c r="E70" s="93">
        <v>15906</v>
      </c>
      <c r="F70" s="93">
        <v>19659</v>
      </c>
      <c r="G70" s="93">
        <v>10431</v>
      </c>
      <c r="H70" s="93">
        <v>8586</v>
      </c>
      <c r="I70" s="93">
        <v>5860</v>
      </c>
      <c r="J70" s="94">
        <v>3351</v>
      </c>
    </row>
    <row r="71" spans="1:10" ht="10.5" customHeight="1">
      <c r="A71" s="115" t="s">
        <v>156</v>
      </c>
      <c r="B71" s="100"/>
      <c r="J71" s="94"/>
    </row>
    <row r="72" spans="1:10" ht="10.5" customHeight="1">
      <c r="A72" s="107" t="s">
        <v>157</v>
      </c>
      <c r="B72" s="96"/>
      <c r="C72" s="97">
        <v>55538</v>
      </c>
      <c r="D72" s="97">
        <v>12072</v>
      </c>
      <c r="E72" s="97">
        <v>11302</v>
      </c>
      <c r="F72" s="97">
        <v>11420</v>
      </c>
      <c r="G72" s="97">
        <v>5351</v>
      </c>
      <c r="H72" s="97">
        <v>8634</v>
      </c>
      <c r="I72" s="97">
        <v>5160</v>
      </c>
      <c r="J72" s="98">
        <v>1599</v>
      </c>
    </row>
    <row r="73" spans="1:10" ht="10.5" customHeight="1">
      <c r="A73" s="112" t="s">
        <v>158</v>
      </c>
      <c r="B73" s="100"/>
      <c r="C73" s="93">
        <v>176575</v>
      </c>
      <c r="D73" s="93">
        <v>32688</v>
      </c>
      <c r="E73" s="93">
        <v>31594</v>
      </c>
      <c r="F73" s="93">
        <v>41748</v>
      </c>
      <c r="G73" s="93">
        <v>19752</v>
      </c>
      <c r="H73" s="93">
        <v>28663</v>
      </c>
      <c r="I73" s="93">
        <v>14461</v>
      </c>
      <c r="J73" s="94">
        <v>7669</v>
      </c>
    </row>
    <row r="74" spans="1:10" ht="10.5" customHeight="1">
      <c r="A74" s="107" t="s">
        <v>159</v>
      </c>
      <c r="B74" s="96"/>
      <c r="C74" s="97">
        <v>143825</v>
      </c>
      <c r="D74" s="97">
        <v>21820</v>
      </c>
      <c r="E74" s="97">
        <v>26212</v>
      </c>
      <c r="F74" s="97">
        <v>26098</v>
      </c>
      <c r="G74" s="97">
        <v>22836</v>
      </c>
      <c r="H74" s="97">
        <v>22647</v>
      </c>
      <c r="I74" s="97">
        <v>14824</v>
      </c>
      <c r="J74" s="98">
        <v>9388</v>
      </c>
    </row>
    <row r="75" spans="1:10" ht="10.5" customHeight="1">
      <c r="A75" s="126" t="s">
        <v>160</v>
      </c>
      <c r="B75" s="100"/>
      <c r="J75" s="94"/>
    </row>
    <row r="76" spans="1:10" ht="10.5" customHeight="1">
      <c r="A76" s="111" t="s">
        <v>161</v>
      </c>
      <c r="B76" s="96"/>
      <c r="C76" s="97">
        <v>129360</v>
      </c>
      <c r="D76" s="97">
        <v>25418</v>
      </c>
      <c r="E76" s="97">
        <v>24504</v>
      </c>
      <c r="F76" s="97">
        <v>24106</v>
      </c>
      <c r="G76" s="97">
        <v>18637</v>
      </c>
      <c r="H76" s="97">
        <v>17708</v>
      </c>
      <c r="I76" s="97">
        <v>11695</v>
      </c>
      <c r="J76" s="98">
        <v>7292</v>
      </c>
    </row>
    <row r="77" spans="1:10" ht="10.5" customHeight="1">
      <c r="A77" s="109" t="s">
        <v>162</v>
      </c>
      <c r="B77" s="100"/>
      <c r="C77" s="93">
        <v>228474</v>
      </c>
      <c r="D77" s="93">
        <v>38733</v>
      </c>
      <c r="E77" s="93">
        <v>40869</v>
      </c>
      <c r="F77" s="93">
        <v>52845</v>
      </c>
      <c r="G77" s="93">
        <v>27146</v>
      </c>
      <c r="H77" s="93">
        <v>39050</v>
      </c>
      <c r="I77" s="93">
        <v>19561</v>
      </c>
      <c r="J77" s="94">
        <v>10270</v>
      </c>
    </row>
    <row r="78" spans="1:10" ht="10.5" customHeight="1">
      <c r="A78" s="111" t="s">
        <v>163</v>
      </c>
      <c r="B78" s="96"/>
      <c r="C78" s="97">
        <v>8230</v>
      </c>
      <c r="D78" s="97">
        <v>1035</v>
      </c>
      <c r="E78" s="97">
        <v>1485</v>
      </c>
      <c r="F78" s="97">
        <v>1130</v>
      </c>
      <c r="G78" s="97">
        <v>922</v>
      </c>
      <c r="H78" s="97">
        <v>1708</v>
      </c>
      <c r="I78" s="97">
        <v>1366</v>
      </c>
      <c r="J78" s="98">
        <v>584</v>
      </c>
    </row>
    <row r="79" spans="1:10" ht="10.5" customHeight="1">
      <c r="A79" s="109" t="s">
        <v>164</v>
      </c>
      <c r="B79" s="100"/>
      <c r="C79" s="93">
        <v>9874</v>
      </c>
      <c r="D79" s="93">
        <v>1394</v>
      </c>
      <c r="E79" s="93">
        <v>2250</v>
      </c>
      <c r="F79" s="93">
        <v>1185</v>
      </c>
      <c r="G79" s="93">
        <v>1234</v>
      </c>
      <c r="H79" s="93">
        <v>1478</v>
      </c>
      <c r="I79" s="93">
        <v>1823</v>
      </c>
      <c r="J79" s="94">
        <v>510</v>
      </c>
    </row>
    <row r="80" spans="1:10" ht="10.5" customHeight="1">
      <c r="A80" s="115" t="s">
        <v>165</v>
      </c>
      <c r="B80" s="100"/>
      <c r="J80" s="94"/>
    </row>
    <row r="81" spans="1:10" ht="10.5" customHeight="1">
      <c r="A81" s="107" t="s">
        <v>166</v>
      </c>
      <c r="B81" s="96"/>
      <c r="C81" s="97">
        <v>353898</v>
      </c>
      <c r="D81" s="97">
        <v>60957</v>
      </c>
      <c r="E81" s="97">
        <v>65599</v>
      </c>
      <c r="F81" s="97">
        <v>76051</v>
      </c>
      <c r="G81" s="97">
        <v>46362</v>
      </c>
      <c r="H81" s="97">
        <v>55260</v>
      </c>
      <c r="I81" s="97">
        <v>31948</v>
      </c>
      <c r="J81" s="98">
        <v>17721</v>
      </c>
    </row>
    <row r="82" spans="1:10" ht="10.5" customHeight="1">
      <c r="A82" s="112" t="s">
        <v>168</v>
      </c>
      <c r="B82" s="100"/>
      <c r="C82" s="93">
        <v>19273</v>
      </c>
      <c r="D82" s="93">
        <v>5359</v>
      </c>
      <c r="E82" s="93">
        <v>3038</v>
      </c>
      <c r="F82" s="93">
        <v>2980</v>
      </c>
      <c r="G82" s="93">
        <v>1323</v>
      </c>
      <c r="H82" s="93">
        <v>4106</v>
      </c>
      <c r="I82" s="93">
        <v>1670</v>
      </c>
      <c r="J82" s="94">
        <v>797</v>
      </c>
    </row>
    <row r="83" spans="1:10" ht="10.5" customHeight="1">
      <c r="A83" s="127" t="s">
        <v>169</v>
      </c>
      <c r="B83" s="102"/>
      <c r="C83" s="103">
        <v>2767</v>
      </c>
      <c r="D83" s="103">
        <v>264</v>
      </c>
      <c r="E83" s="103">
        <v>471</v>
      </c>
      <c r="F83" s="103">
        <v>235</v>
      </c>
      <c r="G83" s="103">
        <v>254</v>
      </c>
      <c r="H83" s="103">
        <v>578</v>
      </c>
      <c r="I83" s="103">
        <v>827</v>
      </c>
      <c r="J83" s="104">
        <v>138</v>
      </c>
    </row>
    <row r="84" spans="1:10" ht="10.5" customHeight="1">
      <c r="A84" s="75" t="s">
        <v>143</v>
      </c>
    </row>
    <row r="85" spans="1:10" ht="10.5" customHeight="1">
      <c r="A85" s="75" t="s">
        <v>144</v>
      </c>
    </row>
    <row r="116" spans="1:1">
      <c r="A116" s="137"/>
    </row>
    <row r="117" spans="1:1">
      <c r="A117" s="137"/>
    </row>
    <row r="118" spans="1:1">
      <c r="A118" s="137"/>
    </row>
    <row r="119" spans="1:1">
      <c r="A119" s="137"/>
    </row>
    <row r="120" spans="1:1">
      <c r="A120" s="138"/>
    </row>
    <row r="121" spans="1:1">
      <c r="A121" s="137"/>
    </row>
    <row r="122" spans="1:1">
      <c r="A122" s="137"/>
    </row>
    <row r="123" spans="1:1">
      <c r="A123" s="137"/>
    </row>
    <row r="124" spans="1:1">
      <c r="A124" s="137"/>
    </row>
    <row r="125" spans="1:1">
      <c r="A125" s="137"/>
    </row>
    <row r="126" spans="1:1">
      <c r="A126" s="137"/>
    </row>
  </sheetData>
  <sheetProtection algorithmName="SHA-512" hashValue="89A8G4MJgVcDqqLstucIKmk9sjagDdNZWOSGeer28lpTlRtkMH0hx/yKMkg3pWaaeqvy6WuE/BYley9Qb8l0aw==" saltValue="5v+WLecXyDHnPNOBJqGgUw==" spinCount="100000" sheet="1" objects="1" scenarios="1"/>
  <mergeCells count="9">
    <mergeCell ref="A39:B39"/>
    <mergeCell ref="A47:B47"/>
    <mergeCell ref="A60:B60"/>
    <mergeCell ref="A67:B67"/>
    <mergeCell ref="A1:B1"/>
    <mergeCell ref="A2:B2"/>
    <mergeCell ref="A7:B7"/>
    <mergeCell ref="A24:B24"/>
    <mergeCell ref="A36:B36"/>
  </mergeCells>
  <pageMargins left="0.25" right="0.25" top="0.75" bottom="0.75" header="0.3" footer="0.3"/>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126"/>
  <sheetViews>
    <sheetView showGridLines="0" workbookViewId="0">
      <pane ySplit="1" topLeftCell="A2" activePane="bottomLeft" state="frozen"/>
      <selection pane="bottomLeft" sqref="A1:B1"/>
    </sheetView>
  </sheetViews>
  <sheetFormatPr defaultColWidth="9.140625" defaultRowHeight="11.25"/>
  <cols>
    <col min="1" max="1" width="15.140625" style="75" customWidth="1"/>
    <col min="2" max="2" width="20.42578125" style="75" customWidth="1"/>
    <col min="3" max="10" width="11.85546875" style="90" customWidth="1"/>
    <col min="11" max="16384" width="9.140625" style="90"/>
  </cols>
  <sheetData>
    <row r="1" spans="1:10" s="87" customFormat="1" ht="39.75" customHeight="1">
      <c r="A1" s="330">
        <v>2009</v>
      </c>
      <c r="B1" s="330"/>
      <c r="C1" s="85" t="s">
        <v>1</v>
      </c>
      <c r="D1" s="85" t="s">
        <v>170</v>
      </c>
      <c r="E1" s="86" t="s">
        <v>171</v>
      </c>
      <c r="F1" s="86" t="s">
        <v>172</v>
      </c>
      <c r="G1" s="86" t="s">
        <v>173</v>
      </c>
      <c r="H1" s="86" t="s">
        <v>174</v>
      </c>
      <c r="I1" s="85" t="s">
        <v>175</v>
      </c>
      <c r="J1" s="85" t="s">
        <v>176</v>
      </c>
    </row>
    <row r="2" spans="1:10" ht="10.5" customHeight="1">
      <c r="A2" s="326" t="s">
        <v>0</v>
      </c>
      <c r="B2" s="321"/>
      <c r="C2" s="88">
        <v>278114</v>
      </c>
      <c r="D2" s="88">
        <v>49037</v>
      </c>
      <c r="E2" s="88">
        <v>61804</v>
      </c>
      <c r="F2" s="88">
        <v>49424</v>
      </c>
      <c r="G2" s="88">
        <v>33763</v>
      </c>
      <c r="H2" s="88">
        <v>39875</v>
      </c>
      <c r="I2" s="88">
        <v>31828</v>
      </c>
      <c r="J2" s="89">
        <v>12383</v>
      </c>
    </row>
    <row r="3" spans="1:10" ht="10.5" customHeight="1">
      <c r="A3" s="91" t="s">
        <v>112</v>
      </c>
      <c r="B3" s="92"/>
      <c r="C3" s="93"/>
      <c r="D3" s="93"/>
      <c r="E3" s="93"/>
      <c r="F3" s="93"/>
      <c r="G3" s="93"/>
      <c r="H3" s="93"/>
      <c r="I3" s="93"/>
      <c r="J3" s="94"/>
    </row>
    <row r="4" spans="1:10" ht="10.5" customHeight="1">
      <c r="A4" s="95" t="s">
        <v>113</v>
      </c>
      <c r="B4" s="96"/>
      <c r="C4" s="97">
        <v>207062</v>
      </c>
      <c r="D4" s="97">
        <v>42732</v>
      </c>
      <c r="E4" s="97">
        <v>41227</v>
      </c>
      <c r="F4" s="97">
        <v>44966</v>
      </c>
      <c r="G4" s="97">
        <v>24855</v>
      </c>
      <c r="H4" s="97">
        <v>29979</v>
      </c>
      <c r="I4" s="97">
        <v>14706</v>
      </c>
      <c r="J4" s="98">
        <v>8597</v>
      </c>
    </row>
    <row r="5" spans="1:10" ht="10.5" customHeight="1">
      <c r="A5" s="99" t="s">
        <v>114</v>
      </c>
      <c r="B5" s="100"/>
      <c r="C5" s="93">
        <v>59667</v>
      </c>
      <c r="D5" s="93">
        <v>5943</v>
      </c>
      <c r="E5" s="93">
        <v>19750</v>
      </c>
      <c r="F5" s="93">
        <v>4094</v>
      </c>
      <c r="G5" s="93">
        <v>7693</v>
      </c>
      <c r="H5" s="93">
        <v>8464</v>
      </c>
      <c r="I5" s="93">
        <v>10184</v>
      </c>
      <c r="J5" s="94">
        <v>3539</v>
      </c>
    </row>
    <row r="6" spans="1:10" ht="10.5" customHeight="1">
      <c r="A6" s="101" t="s">
        <v>115</v>
      </c>
      <c r="B6" s="102"/>
      <c r="C6" s="97">
        <v>10047</v>
      </c>
      <c r="D6" s="97">
        <v>191</v>
      </c>
      <c r="E6" s="97">
        <v>735</v>
      </c>
      <c r="F6" s="97">
        <v>101</v>
      </c>
      <c r="G6" s="97">
        <v>1179</v>
      </c>
      <c r="H6" s="97">
        <v>1095</v>
      </c>
      <c r="I6" s="97">
        <v>6535</v>
      </c>
      <c r="J6" s="98">
        <v>211</v>
      </c>
    </row>
    <row r="7" spans="1:10" ht="10.5" customHeight="1">
      <c r="A7" s="326" t="s">
        <v>116</v>
      </c>
      <c r="B7" s="321"/>
      <c r="C7" s="105">
        <v>4571531</v>
      </c>
      <c r="D7" s="105">
        <v>312756</v>
      </c>
      <c r="E7" s="105">
        <v>619172</v>
      </c>
      <c r="F7" s="105">
        <v>222136</v>
      </c>
      <c r="G7" s="105">
        <v>503126</v>
      </c>
      <c r="H7" s="105">
        <v>543222</v>
      </c>
      <c r="I7" s="105">
        <v>2205930</v>
      </c>
      <c r="J7" s="106">
        <v>165189</v>
      </c>
    </row>
    <row r="8" spans="1:10" ht="10.5" customHeight="1">
      <c r="A8" s="107" t="s">
        <v>9</v>
      </c>
      <c r="B8" s="108"/>
      <c r="C8" s="97">
        <v>3542305</v>
      </c>
      <c r="D8" s="97">
        <v>211154</v>
      </c>
      <c r="E8" s="97">
        <v>432873</v>
      </c>
      <c r="F8" s="97">
        <v>125436</v>
      </c>
      <c r="G8" s="97">
        <v>337031</v>
      </c>
      <c r="H8" s="97">
        <v>391006</v>
      </c>
      <c r="I8" s="97">
        <v>1956508</v>
      </c>
      <c r="J8" s="98">
        <v>88297</v>
      </c>
    </row>
    <row r="9" spans="1:10" ht="10.5" customHeight="1">
      <c r="A9" s="109" t="s">
        <v>117</v>
      </c>
      <c r="B9" s="110"/>
      <c r="C9" s="93">
        <v>837431</v>
      </c>
      <c r="D9" s="93">
        <v>91139</v>
      </c>
      <c r="E9" s="93">
        <v>141138</v>
      </c>
      <c r="F9" s="93">
        <v>87108</v>
      </c>
      <c r="G9" s="93">
        <v>133621</v>
      </c>
      <c r="H9" s="93">
        <v>133716</v>
      </c>
      <c r="I9" s="93">
        <v>204104</v>
      </c>
      <c r="J9" s="94">
        <v>46605</v>
      </c>
    </row>
    <row r="10" spans="1:10" ht="10.5" customHeight="1">
      <c r="A10" s="111" t="s">
        <v>10</v>
      </c>
      <c r="B10" s="108"/>
      <c r="C10" s="97">
        <v>125283</v>
      </c>
      <c r="D10" s="97">
        <v>3543</v>
      </c>
      <c r="E10" s="97">
        <v>40223</v>
      </c>
      <c r="F10" s="97">
        <v>5822</v>
      </c>
      <c r="G10" s="97">
        <v>24674</v>
      </c>
      <c r="H10" s="97">
        <v>8331</v>
      </c>
      <c r="I10" s="97">
        <v>14593</v>
      </c>
      <c r="J10" s="98">
        <v>28096</v>
      </c>
    </row>
    <row r="11" spans="1:10" ht="10.5" customHeight="1">
      <c r="A11" s="112" t="s">
        <v>11</v>
      </c>
      <c r="B11" s="110"/>
      <c r="C11" s="93">
        <v>66512</v>
      </c>
      <c r="D11" s="93">
        <v>6920</v>
      </c>
      <c r="E11" s="93">
        <v>4937</v>
      </c>
      <c r="F11" s="93">
        <v>3770</v>
      </c>
      <c r="G11" s="93">
        <v>7800</v>
      </c>
      <c r="H11" s="93">
        <v>10169</v>
      </c>
      <c r="I11" s="93">
        <v>30724</v>
      </c>
      <c r="J11" s="94">
        <v>2191</v>
      </c>
    </row>
    <row r="12" spans="1:10" ht="10.5" customHeight="1">
      <c r="A12" s="287" t="s">
        <v>118</v>
      </c>
      <c r="B12" s="108"/>
      <c r="C12" s="113">
        <v>3542305</v>
      </c>
      <c r="D12" s="113">
        <v>211154</v>
      </c>
      <c r="E12" s="113">
        <v>432873</v>
      </c>
      <c r="F12" s="113">
        <v>125436</v>
      </c>
      <c r="G12" s="113">
        <v>337031</v>
      </c>
      <c r="H12" s="113">
        <v>391006</v>
      </c>
      <c r="I12" s="113">
        <v>1956508</v>
      </c>
      <c r="J12" s="114">
        <v>88297</v>
      </c>
    </row>
    <row r="13" spans="1:10" ht="10.5" customHeight="1">
      <c r="A13" s="115" t="s">
        <v>119</v>
      </c>
      <c r="B13" s="100"/>
      <c r="C13" s="93"/>
      <c r="D13" s="93"/>
      <c r="E13" s="93"/>
      <c r="F13" s="93"/>
      <c r="G13" s="93"/>
      <c r="H13" s="93"/>
      <c r="I13" s="93"/>
      <c r="J13" s="94"/>
    </row>
    <row r="14" spans="1:10" ht="10.5" customHeight="1">
      <c r="A14" s="116" t="s">
        <v>120</v>
      </c>
      <c r="B14" s="96"/>
      <c r="C14" s="97">
        <v>382341</v>
      </c>
      <c r="D14" s="97">
        <v>73356</v>
      </c>
      <c r="E14" s="97">
        <v>88640</v>
      </c>
      <c r="F14" s="97">
        <v>71587</v>
      </c>
      <c r="G14" s="97">
        <v>46245</v>
      </c>
      <c r="H14" s="97">
        <v>56041</v>
      </c>
      <c r="I14" s="97">
        <v>29656</v>
      </c>
      <c r="J14" s="98">
        <v>16815</v>
      </c>
    </row>
    <row r="15" spans="1:10" ht="10.5" customHeight="1">
      <c r="A15" s="117" t="s">
        <v>114</v>
      </c>
      <c r="B15" s="100"/>
      <c r="C15" s="93">
        <v>777505</v>
      </c>
      <c r="D15" s="93">
        <v>62390</v>
      </c>
      <c r="E15" s="93">
        <v>239503</v>
      </c>
      <c r="F15" s="93">
        <v>44853</v>
      </c>
      <c r="G15" s="93">
        <v>105715</v>
      </c>
      <c r="H15" s="93">
        <v>109168</v>
      </c>
      <c r="I15" s="93">
        <v>170840</v>
      </c>
      <c r="J15" s="94">
        <v>45036</v>
      </c>
    </row>
    <row r="16" spans="1:10" ht="10.5" customHeight="1">
      <c r="A16" s="116" t="s">
        <v>115</v>
      </c>
      <c r="B16" s="96"/>
      <c r="C16" s="97">
        <v>2382459</v>
      </c>
      <c r="D16" s="97">
        <v>75409</v>
      </c>
      <c r="E16" s="97">
        <v>104729</v>
      </c>
      <c r="F16" s="97">
        <v>8995</v>
      </c>
      <c r="G16" s="97">
        <v>185071</v>
      </c>
      <c r="H16" s="97">
        <v>225797</v>
      </c>
      <c r="I16" s="97">
        <v>1756013</v>
      </c>
      <c r="J16" s="98">
        <v>26446</v>
      </c>
    </row>
    <row r="17" spans="1:10" ht="10.5" customHeight="1">
      <c r="A17" s="118" t="s">
        <v>121</v>
      </c>
      <c r="B17" s="100"/>
      <c r="C17" s="93"/>
      <c r="D17" s="93"/>
      <c r="E17" s="93"/>
      <c r="F17" s="93"/>
      <c r="G17" s="93"/>
      <c r="H17" s="93"/>
      <c r="I17" s="93"/>
      <c r="J17" s="94"/>
    </row>
    <row r="18" spans="1:10" ht="10.5" customHeight="1">
      <c r="A18" s="111" t="s">
        <v>64</v>
      </c>
      <c r="B18" s="96"/>
      <c r="C18" s="97">
        <v>1158805</v>
      </c>
      <c r="D18" s="97">
        <v>85759</v>
      </c>
      <c r="E18" s="97">
        <v>101615</v>
      </c>
      <c r="F18" s="97">
        <v>70547</v>
      </c>
      <c r="G18" s="97">
        <v>100001</v>
      </c>
      <c r="H18" s="97">
        <v>166379</v>
      </c>
      <c r="I18" s="97">
        <v>612176</v>
      </c>
      <c r="J18" s="98">
        <v>22327</v>
      </c>
    </row>
    <row r="19" spans="1:10" ht="10.5" customHeight="1">
      <c r="A19" s="109" t="s">
        <v>65</v>
      </c>
      <c r="B19" s="100"/>
      <c r="C19" s="93">
        <v>18991</v>
      </c>
      <c r="D19" s="93">
        <v>3181</v>
      </c>
      <c r="E19" s="93">
        <v>5030</v>
      </c>
      <c r="F19" s="93">
        <v>4557</v>
      </c>
      <c r="G19" s="93">
        <v>2476</v>
      </c>
      <c r="H19" s="93">
        <v>1944</v>
      </c>
      <c r="I19" s="93">
        <v>1176</v>
      </c>
      <c r="J19" s="94">
        <v>628</v>
      </c>
    </row>
    <row r="20" spans="1:10" ht="10.5" customHeight="1">
      <c r="A20" s="111" t="s">
        <v>66</v>
      </c>
      <c r="B20" s="96"/>
      <c r="C20" s="97">
        <v>686221</v>
      </c>
      <c r="D20" s="97">
        <v>26932</v>
      </c>
      <c r="E20" s="97">
        <v>191614</v>
      </c>
      <c r="F20" s="97">
        <v>33979</v>
      </c>
      <c r="G20" s="97">
        <v>74049</v>
      </c>
      <c r="H20" s="97">
        <v>93628</v>
      </c>
      <c r="I20" s="97">
        <v>221013</v>
      </c>
      <c r="J20" s="98">
        <v>45007</v>
      </c>
    </row>
    <row r="21" spans="1:10" ht="10.5" customHeight="1">
      <c r="A21" s="109" t="s">
        <v>67</v>
      </c>
      <c r="B21" s="100"/>
      <c r="C21" s="93">
        <v>1678288</v>
      </c>
      <c r="D21" s="93">
        <v>95282</v>
      </c>
      <c r="E21" s="93">
        <v>134614</v>
      </c>
      <c r="F21" s="93">
        <v>16353</v>
      </c>
      <c r="G21" s="93">
        <v>160505</v>
      </c>
      <c r="H21" s="93">
        <v>129055</v>
      </c>
      <c r="I21" s="93">
        <v>1122142</v>
      </c>
      <c r="J21" s="94">
        <v>20335</v>
      </c>
    </row>
    <row r="22" spans="1:10" ht="10.5" customHeight="1">
      <c r="A22" s="111" t="s">
        <v>224</v>
      </c>
      <c r="B22" s="96"/>
      <c r="C22" s="103">
        <v>1315241</v>
      </c>
      <c r="D22" s="103">
        <v>82563</v>
      </c>
      <c r="E22" s="103">
        <v>78774</v>
      </c>
      <c r="F22" s="103">
        <v>6355</v>
      </c>
      <c r="G22" s="103">
        <v>122438</v>
      </c>
      <c r="H22" s="103">
        <v>67575</v>
      </c>
      <c r="I22" s="103">
        <v>939771</v>
      </c>
      <c r="J22" s="104">
        <v>17766</v>
      </c>
    </row>
    <row r="23" spans="1:10" ht="10.5" customHeight="1">
      <c r="A23" s="288"/>
      <c r="B23" s="289"/>
      <c r="C23" s="93"/>
      <c r="D23" s="93"/>
      <c r="E23" s="93"/>
      <c r="F23" s="93"/>
      <c r="G23" s="93"/>
      <c r="H23" s="93"/>
      <c r="I23" s="93"/>
      <c r="J23" s="93"/>
    </row>
    <row r="24" spans="1:10" ht="10.5" customHeight="1">
      <c r="A24" s="326" t="s">
        <v>179</v>
      </c>
      <c r="B24" s="321"/>
      <c r="C24" s="105"/>
      <c r="D24" s="105"/>
      <c r="E24" s="105"/>
      <c r="F24" s="105"/>
      <c r="G24" s="105"/>
      <c r="H24" s="105"/>
      <c r="I24" s="105"/>
      <c r="J24" s="106"/>
    </row>
    <row r="25" spans="1:10" ht="10.5" customHeight="1">
      <c r="A25" s="121" t="s">
        <v>123</v>
      </c>
      <c r="B25" s="96"/>
      <c r="C25" s="97">
        <v>923537</v>
      </c>
      <c r="D25" s="97">
        <v>139237</v>
      </c>
      <c r="E25" s="97">
        <v>66830</v>
      </c>
      <c r="F25" s="97">
        <v>85425</v>
      </c>
      <c r="G25" s="97">
        <v>92269</v>
      </c>
      <c r="H25" s="97">
        <v>139840</v>
      </c>
      <c r="I25" s="97">
        <v>391742</v>
      </c>
      <c r="J25" s="98">
        <v>8193</v>
      </c>
    </row>
    <row r="26" spans="1:10" ht="10.5" customHeight="1">
      <c r="A26" s="109" t="s">
        <v>124</v>
      </c>
      <c r="B26" s="100"/>
      <c r="C26" s="93">
        <v>345556</v>
      </c>
      <c r="D26" s="93">
        <v>28895</v>
      </c>
      <c r="E26" s="93">
        <v>29404</v>
      </c>
      <c r="F26" s="93">
        <v>34150</v>
      </c>
      <c r="G26" s="93">
        <v>16630</v>
      </c>
      <c r="H26" s="93">
        <v>57035</v>
      </c>
      <c r="I26" s="93">
        <v>177223</v>
      </c>
      <c r="J26" s="94">
        <v>2219</v>
      </c>
    </row>
    <row r="27" spans="1:10" ht="10.5" customHeight="1">
      <c r="A27" s="111" t="s">
        <v>125</v>
      </c>
      <c r="B27" s="96"/>
      <c r="C27" s="97">
        <v>13152</v>
      </c>
      <c r="D27" s="97">
        <v>1228</v>
      </c>
      <c r="E27" s="97">
        <v>442</v>
      </c>
      <c r="F27" s="97">
        <v>1674</v>
      </c>
      <c r="G27" s="97">
        <v>659</v>
      </c>
      <c r="H27" s="97">
        <v>944</v>
      </c>
      <c r="I27" s="97">
        <v>8131</v>
      </c>
      <c r="J27" s="98">
        <v>73</v>
      </c>
    </row>
    <row r="28" spans="1:10" ht="10.5" customHeight="1">
      <c r="A28" s="112" t="s">
        <v>126</v>
      </c>
      <c r="B28" s="100"/>
      <c r="C28" s="93">
        <v>31652</v>
      </c>
      <c r="D28" s="93">
        <v>7352</v>
      </c>
      <c r="E28" s="93">
        <v>1129</v>
      </c>
      <c r="F28" s="93">
        <v>2055</v>
      </c>
      <c r="G28" s="93">
        <v>4087</v>
      </c>
      <c r="H28" s="93">
        <v>5595</v>
      </c>
      <c r="I28" s="93">
        <v>11377</v>
      </c>
      <c r="J28" s="94">
        <v>57</v>
      </c>
    </row>
    <row r="29" spans="1:10" ht="10.5" customHeight="1">
      <c r="A29" s="111" t="s">
        <v>127</v>
      </c>
      <c r="B29" s="96"/>
      <c r="C29" s="97">
        <v>442320</v>
      </c>
      <c r="D29" s="97">
        <v>96712</v>
      </c>
      <c r="E29" s="97">
        <v>30413</v>
      </c>
      <c r="F29" s="97">
        <v>41545</v>
      </c>
      <c r="G29" s="97">
        <v>68779</v>
      </c>
      <c r="H29" s="97">
        <v>37842</v>
      </c>
      <c r="I29" s="97">
        <v>162639</v>
      </c>
      <c r="J29" s="98">
        <v>4390</v>
      </c>
    </row>
    <row r="30" spans="1:10" ht="10.5" customHeight="1">
      <c r="A30" s="109" t="s">
        <v>128</v>
      </c>
      <c r="B30" s="100"/>
      <c r="C30" s="93">
        <v>17331</v>
      </c>
      <c r="D30" s="93">
        <v>2059</v>
      </c>
      <c r="E30" s="93">
        <v>4927</v>
      </c>
      <c r="F30" s="93">
        <v>2923</v>
      </c>
      <c r="G30" s="93">
        <v>1321</v>
      </c>
      <c r="H30" s="93">
        <v>5592</v>
      </c>
      <c r="I30" s="93">
        <v>347</v>
      </c>
      <c r="J30" s="94">
        <v>162</v>
      </c>
    </row>
    <row r="31" spans="1:10" ht="10.5" customHeight="1">
      <c r="A31" s="111" t="s">
        <v>129</v>
      </c>
      <c r="B31" s="96"/>
      <c r="C31" s="97">
        <v>0</v>
      </c>
      <c r="D31" s="97">
        <v>0</v>
      </c>
      <c r="E31" s="97">
        <v>0</v>
      </c>
      <c r="F31" s="97">
        <v>0</v>
      </c>
      <c r="G31" s="97">
        <v>0</v>
      </c>
      <c r="H31" s="97">
        <v>0</v>
      </c>
      <c r="I31" s="97">
        <v>0</v>
      </c>
      <c r="J31" s="98">
        <v>0</v>
      </c>
    </row>
    <row r="32" spans="1:10" ht="10.5" customHeight="1">
      <c r="A32" s="109" t="s">
        <v>130</v>
      </c>
      <c r="B32" s="100"/>
      <c r="C32" s="93">
        <v>24764</v>
      </c>
      <c r="D32" s="93">
        <v>22</v>
      </c>
      <c r="E32" s="93">
        <v>26</v>
      </c>
      <c r="F32" s="93">
        <v>110</v>
      </c>
      <c r="G32" s="93">
        <v>383</v>
      </c>
      <c r="H32" s="93">
        <v>1098</v>
      </c>
      <c r="I32" s="93">
        <v>23119</v>
      </c>
      <c r="J32" s="94">
        <v>6</v>
      </c>
    </row>
    <row r="33" spans="1:10" ht="10.5" customHeight="1">
      <c r="A33" s="111" t="s">
        <v>102</v>
      </c>
      <c r="B33" s="96"/>
      <c r="C33" s="97">
        <v>46367</v>
      </c>
      <c r="D33" s="97">
        <v>2542</v>
      </c>
      <c r="E33" s="97">
        <v>438</v>
      </c>
      <c r="F33" s="97">
        <v>2749</v>
      </c>
      <c r="G33" s="97">
        <v>309</v>
      </c>
      <c r="H33" s="97">
        <v>31089</v>
      </c>
      <c r="I33" s="97">
        <v>8214</v>
      </c>
      <c r="J33" s="98">
        <v>1026</v>
      </c>
    </row>
    <row r="34" spans="1:10" ht="10.5" customHeight="1">
      <c r="A34" s="109" t="s">
        <v>131</v>
      </c>
      <c r="B34" s="100"/>
      <c r="C34" s="93">
        <v>1525</v>
      </c>
      <c r="D34" s="93">
        <v>317</v>
      </c>
      <c r="E34" s="93">
        <v>31</v>
      </c>
      <c r="F34" s="93">
        <v>142</v>
      </c>
      <c r="G34" s="93">
        <v>6</v>
      </c>
      <c r="H34" s="93">
        <v>467</v>
      </c>
      <c r="I34" s="93">
        <v>414</v>
      </c>
      <c r="J34" s="94">
        <v>147</v>
      </c>
    </row>
    <row r="35" spans="1:10" ht="10.5" customHeight="1">
      <c r="A35" s="111" t="s">
        <v>132</v>
      </c>
      <c r="B35" s="96"/>
      <c r="C35" s="97">
        <v>870</v>
      </c>
      <c r="D35" s="97">
        <v>110</v>
      </c>
      <c r="E35" s="97">
        <v>20</v>
      </c>
      <c r="F35" s="97">
        <v>77</v>
      </c>
      <c r="G35" s="97">
        <v>95</v>
      </c>
      <c r="H35" s="97">
        <v>177</v>
      </c>
      <c r="I35" s="97">
        <v>278</v>
      </c>
      <c r="J35" s="98">
        <v>113</v>
      </c>
    </row>
    <row r="36" spans="1:10" ht="10.5" customHeight="1">
      <c r="A36" s="328" t="s">
        <v>133</v>
      </c>
      <c r="B36" s="329"/>
      <c r="C36" s="93">
        <v>341465</v>
      </c>
      <c r="D36" s="93">
        <v>3851</v>
      </c>
      <c r="E36" s="93">
        <v>40585</v>
      </c>
      <c r="F36" s="93">
        <v>5787</v>
      </c>
      <c r="G36" s="93">
        <v>18995</v>
      </c>
      <c r="H36" s="93">
        <v>32180</v>
      </c>
      <c r="I36" s="93">
        <v>225721</v>
      </c>
      <c r="J36" s="94">
        <v>14346</v>
      </c>
    </row>
    <row r="37" spans="1:10" ht="10.5" customHeight="1">
      <c r="A37" s="282" t="s">
        <v>229</v>
      </c>
      <c r="B37" s="274"/>
      <c r="C37" s="103">
        <f>+C8-C22-C36</f>
        <v>1885599</v>
      </c>
      <c r="D37" s="103">
        <f t="shared" ref="D37:J37" si="0">+D8-D22-D36</f>
        <v>124740</v>
      </c>
      <c r="E37" s="103">
        <f t="shared" si="0"/>
        <v>313514</v>
      </c>
      <c r="F37" s="103">
        <f t="shared" si="0"/>
        <v>113294</v>
      </c>
      <c r="G37" s="103">
        <f t="shared" si="0"/>
        <v>195598</v>
      </c>
      <c r="H37" s="103">
        <f t="shared" si="0"/>
        <v>291251</v>
      </c>
      <c r="I37" s="103">
        <f t="shared" si="0"/>
        <v>791016</v>
      </c>
      <c r="J37" s="104">
        <f t="shared" si="0"/>
        <v>56185</v>
      </c>
    </row>
    <row r="38" spans="1:10" ht="10.5" customHeight="1">
      <c r="A38" s="271"/>
      <c r="B38" s="272"/>
      <c r="C38" s="119"/>
      <c r="D38" s="119"/>
      <c r="E38" s="119"/>
      <c r="F38" s="119"/>
      <c r="G38" s="119"/>
      <c r="H38" s="119"/>
      <c r="I38" s="119"/>
      <c r="J38" s="120"/>
    </row>
    <row r="39" spans="1:10" ht="10.5" customHeight="1">
      <c r="A39" s="320" t="s">
        <v>134</v>
      </c>
      <c r="B39" s="321"/>
      <c r="C39" s="105"/>
      <c r="D39" s="105"/>
      <c r="E39" s="105"/>
      <c r="F39" s="105"/>
      <c r="G39" s="105"/>
      <c r="H39" s="105"/>
      <c r="I39" s="105"/>
      <c r="J39" s="106"/>
    </row>
    <row r="40" spans="1:10" ht="10.5" customHeight="1">
      <c r="A40" s="111" t="s">
        <v>135</v>
      </c>
      <c r="B40" s="96"/>
      <c r="C40" s="97">
        <v>39746</v>
      </c>
      <c r="D40" s="97">
        <v>1666</v>
      </c>
      <c r="E40" s="97">
        <v>7754</v>
      </c>
      <c r="F40" s="97">
        <v>1929</v>
      </c>
      <c r="G40" s="97">
        <v>5999</v>
      </c>
      <c r="H40" s="97">
        <v>16567</v>
      </c>
      <c r="I40" s="97">
        <v>2477</v>
      </c>
      <c r="J40" s="98">
        <v>3355</v>
      </c>
    </row>
    <row r="41" spans="1:10" ht="10.5" customHeight="1">
      <c r="A41" s="109" t="s">
        <v>136</v>
      </c>
      <c r="B41" s="100"/>
      <c r="C41" s="93">
        <v>16389</v>
      </c>
      <c r="D41" s="93">
        <v>451</v>
      </c>
      <c r="E41" s="93">
        <v>472</v>
      </c>
      <c r="F41" s="93">
        <v>307</v>
      </c>
      <c r="G41" s="93">
        <v>248</v>
      </c>
      <c r="H41" s="93">
        <v>1525</v>
      </c>
      <c r="I41" s="93">
        <v>1852</v>
      </c>
      <c r="J41" s="94">
        <v>11533</v>
      </c>
    </row>
    <row r="42" spans="1:10" ht="10.5" customHeight="1">
      <c r="A42" s="111" t="s">
        <v>137</v>
      </c>
      <c r="B42" s="96"/>
      <c r="C42" s="97">
        <v>1764</v>
      </c>
      <c r="D42" s="97">
        <v>1161</v>
      </c>
      <c r="E42" s="97">
        <v>8</v>
      </c>
      <c r="F42" s="97">
        <v>316</v>
      </c>
      <c r="G42" s="97">
        <v>4</v>
      </c>
      <c r="H42" s="97">
        <v>8</v>
      </c>
      <c r="I42" s="97">
        <v>10</v>
      </c>
      <c r="J42" s="98">
        <v>257</v>
      </c>
    </row>
    <row r="43" spans="1:10" ht="10.5" customHeight="1">
      <c r="A43" s="109" t="s">
        <v>138</v>
      </c>
      <c r="B43" s="100"/>
      <c r="C43" s="93">
        <v>114980</v>
      </c>
      <c r="D43" s="93">
        <v>982</v>
      </c>
      <c r="E43" s="93">
        <v>46920</v>
      </c>
      <c r="F43" s="93">
        <v>890</v>
      </c>
      <c r="G43" s="93">
        <v>4319</v>
      </c>
      <c r="H43" s="93">
        <v>12295</v>
      </c>
      <c r="I43" s="93">
        <v>29528</v>
      </c>
      <c r="J43" s="94">
        <v>20046</v>
      </c>
    </row>
    <row r="44" spans="1:10" ht="10.5" customHeight="1">
      <c r="A44" s="111" t="s">
        <v>139</v>
      </c>
      <c r="B44" s="96"/>
      <c r="C44" s="97">
        <v>335841</v>
      </c>
      <c r="D44" s="97">
        <v>881</v>
      </c>
      <c r="E44" s="97">
        <v>75266</v>
      </c>
      <c r="F44" s="97">
        <v>14341</v>
      </c>
      <c r="G44" s="97">
        <v>47336</v>
      </c>
      <c r="H44" s="97">
        <v>25540</v>
      </c>
      <c r="I44" s="97">
        <v>164078</v>
      </c>
      <c r="J44" s="98">
        <v>8399</v>
      </c>
    </row>
    <row r="45" spans="1:10" ht="10.5" customHeight="1">
      <c r="A45" s="109" t="s">
        <v>140</v>
      </c>
      <c r="B45" s="100"/>
      <c r="C45" s="93">
        <v>175773</v>
      </c>
      <c r="D45" s="93">
        <v>21708</v>
      </c>
      <c r="E45" s="93">
        <v>60907</v>
      </c>
      <c r="F45" s="93">
        <v>15467</v>
      </c>
      <c r="G45" s="93">
        <v>16076</v>
      </c>
      <c r="H45" s="93">
        <v>37220</v>
      </c>
      <c r="I45" s="93">
        <v>22998</v>
      </c>
      <c r="J45" s="94">
        <v>1396</v>
      </c>
    </row>
    <row r="46" spans="1:10" ht="10.5" customHeight="1">
      <c r="A46" s="111" t="s">
        <v>141</v>
      </c>
      <c r="B46" s="96"/>
      <c r="C46" s="97">
        <v>1728</v>
      </c>
      <c r="D46" s="97">
        <v>82</v>
      </c>
      <c r="E46" s="97">
        <v>288</v>
      </c>
      <c r="F46" s="97">
        <v>728</v>
      </c>
      <c r="G46" s="97">
        <v>67</v>
      </c>
      <c r="H46" s="97">
        <v>473</v>
      </c>
      <c r="I46" s="97">
        <v>69</v>
      </c>
      <c r="J46" s="98">
        <v>21</v>
      </c>
    </row>
    <row r="47" spans="1:10" ht="10.5" customHeight="1">
      <c r="A47" s="322" t="s">
        <v>178</v>
      </c>
      <c r="B47" s="323"/>
      <c r="C47" s="93">
        <v>1721587</v>
      </c>
      <c r="D47" s="93">
        <v>95992</v>
      </c>
      <c r="E47" s="93">
        <v>134964</v>
      </c>
      <c r="F47" s="93">
        <v>17779</v>
      </c>
      <c r="G47" s="93">
        <v>164528</v>
      </c>
      <c r="H47" s="93">
        <v>133477</v>
      </c>
      <c r="I47" s="93">
        <v>1153264</v>
      </c>
      <c r="J47" s="94">
        <v>21584</v>
      </c>
    </row>
    <row r="48" spans="1:10" ht="10.5" customHeight="1">
      <c r="A48" s="282" t="s">
        <v>228</v>
      </c>
      <c r="B48" s="283"/>
      <c r="C48" s="290">
        <v>536127</v>
      </c>
      <c r="D48" s="290">
        <v>94829</v>
      </c>
      <c r="E48" s="290">
        <v>46666</v>
      </c>
      <c r="F48" s="290">
        <v>61116</v>
      </c>
      <c r="G48" s="290">
        <v>49580</v>
      </c>
      <c r="H48" s="290">
        <v>112539</v>
      </c>
      <c r="I48" s="290">
        <v>155123</v>
      </c>
      <c r="J48" s="291">
        <v>16274</v>
      </c>
    </row>
    <row r="49" spans="1:19" ht="10.5" customHeight="1">
      <c r="A49" s="286"/>
      <c r="B49" s="285"/>
      <c r="C49" s="280"/>
      <c r="D49" s="198"/>
      <c r="E49" s="198"/>
      <c r="F49" s="198"/>
      <c r="G49" s="198"/>
      <c r="H49" s="198"/>
      <c r="I49" s="198"/>
      <c r="J49" s="281"/>
    </row>
    <row r="50" spans="1:19" ht="10.5" customHeight="1">
      <c r="A50" s="192" t="s">
        <v>211</v>
      </c>
      <c r="B50" s="193"/>
      <c r="C50" s="124">
        <v>1986998</v>
      </c>
      <c r="D50" s="124">
        <v>262882</v>
      </c>
      <c r="E50" s="124">
        <v>105501</v>
      </c>
      <c r="F50" s="124">
        <v>340199</v>
      </c>
      <c r="G50" s="124">
        <v>107103</v>
      </c>
      <c r="H50" s="124">
        <v>510485</v>
      </c>
      <c r="I50" s="124">
        <v>641608</v>
      </c>
      <c r="J50" s="125">
        <v>19222</v>
      </c>
    </row>
    <row r="51" spans="1:19" ht="10.5" customHeight="1">
      <c r="A51" s="166" t="s">
        <v>203</v>
      </c>
      <c r="B51" s="167"/>
      <c r="C51" s="113"/>
      <c r="D51" s="113"/>
      <c r="E51" s="113"/>
      <c r="F51" s="113"/>
      <c r="G51" s="113"/>
      <c r="H51" s="113"/>
      <c r="I51" s="113"/>
      <c r="J51" s="114"/>
    </row>
    <row r="52" spans="1:19" ht="15" customHeight="1">
      <c r="A52" s="111" t="s">
        <v>204</v>
      </c>
      <c r="B52" s="96"/>
      <c r="C52" s="235">
        <v>42594</v>
      </c>
      <c r="D52" s="235">
        <v>7350</v>
      </c>
      <c r="E52" s="235">
        <v>12463</v>
      </c>
      <c r="F52" s="235">
        <v>2850</v>
      </c>
      <c r="G52" s="235">
        <v>4952</v>
      </c>
      <c r="H52" s="235">
        <v>5819</v>
      </c>
      <c r="I52" s="235">
        <v>7672</v>
      </c>
      <c r="J52" s="236">
        <v>1488</v>
      </c>
      <c r="L52" s="203"/>
      <c r="M52" s="203"/>
      <c r="N52" s="203"/>
      <c r="O52" s="203"/>
      <c r="P52" s="203"/>
      <c r="Q52" s="203"/>
      <c r="R52" s="203"/>
      <c r="S52" s="203"/>
    </row>
    <row r="53" spans="1:19" ht="15" customHeight="1">
      <c r="A53" s="47" t="s">
        <v>205</v>
      </c>
      <c r="B53" s="167"/>
      <c r="C53" s="242">
        <v>840627</v>
      </c>
      <c r="D53" s="242">
        <v>194015</v>
      </c>
      <c r="E53" s="242">
        <v>45498</v>
      </c>
      <c r="F53" s="242">
        <v>66640</v>
      </c>
      <c r="G53" s="242">
        <v>44718</v>
      </c>
      <c r="H53" s="242">
        <v>94524</v>
      </c>
      <c r="I53" s="242">
        <v>389893</v>
      </c>
      <c r="J53" s="243">
        <v>5338</v>
      </c>
      <c r="L53" s="203"/>
    </row>
    <row r="54" spans="1:19" ht="15" customHeight="1">
      <c r="A54" s="111" t="s">
        <v>206</v>
      </c>
      <c r="B54" s="96"/>
      <c r="C54" s="235">
        <v>221117</v>
      </c>
      <c r="D54" s="235">
        <v>12915</v>
      </c>
      <c r="E54" s="235">
        <v>26973</v>
      </c>
      <c r="F54" s="235">
        <v>14387</v>
      </c>
      <c r="G54" s="235">
        <v>35920</v>
      </c>
      <c r="H54" s="235">
        <v>17380</v>
      </c>
      <c r="I54" s="235">
        <v>109042</v>
      </c>
      <c r="J54" s="236">
        <v>4501</v>
      </c>
    </row>
    <row r="55" spans="1:19" ht="15" customHeight="1">
      <c r="A55" s="42" t="s">
        <v>207</v>
      </c>
      <c r="B55" s="167"/>
      <c r="C55" s="242">
        <v>40563</v>
      </c>
      <c r="D55" s="242">
        <v>5482</v>
      </c>
      <c r="E55" s="242">
        <v>5701</v>
      </c>
      <c r="F55" s="242">
        <v>6424</v>
      </c>
      <c r="G55" s="242">
        <v>6617</v>
      </c>
      <c r="H55" s="242">
        <v>4866</v>
      </c>
      <c r="I55" s="242">
        <v>9916</v>
      </c>
      <c r="J55" s="243">
        <v>1558</v>
      </c>
    </row>
    <row r="56" spans="1:19" ht="15" customHeight="1">
      <c r="A56" s="111" t="s">
        <v>208</v>
      </c>
      <c r="B56" s="96"/>
      <c r="C56" s="235">
        <v>392820</v>
      </c>
      <c r="D56" s="235">
        <v>27506</v>
      </c>
      <c r="E56" s="235">
        <v>7224</v>
      </c>
      <c r="F56" s="235">
        <v>156531</v>
      </c>
      <c r="G56" s="235">
        <v>6791</v>
      </c>
      <c r="H56" s="235">
        <v>187136</v>
      </c>
      <c r="I56" s="235">
        <v>6500</v>
      </c>
      <c r="J56" s="236">
        <v>1132</v>
      </c>
    </row>
    <row r="57" spans="1:19" ht="15" customHeight="1">
      <c r="A57" s="42" t="s">
        <v>209</v>
      </c>
      <c r="B57" s="90"/>
      <c r="C57" s="242">
        <v>444066</v>
      </c>
      <c r="D57" s="242">
        <v>13830</v>
      </c>
      <c r="E57" s="242">
        <v>6638</v>
      </c>
      <c r="F57" s="242">
        <v>91857</v>
      </c>
      <c r="G57" s="242">
        <v>7737</v>
      </c>
      <c r="H57" s="242">
        <v>200333</v>
      </c>
      <c r="I57" s="242">
        <v>118489</v>
      </c>
      <c r="J57" s="243">
        <v>5183</v>
      </c>
    </row>
    <row r="58" spans="1:19" ht="15" customHeight="1">
      <c r="A58" s="200" t="s">
        <v>210</v>
      </c>
      <c r="B58" s="102"/>
      <c r="C58" s="239">
        <v>5211</v>
      </c>
      <c r="D58" s="239">
        <v>1784</v>
      </c>
      <c r="E58" s="239">
        <v>1004</v>
      </c>
      <c r="F58" s="239">
        <v>1510</v>
      </c>
      <c r="G58" s="239">
        <v>368</v>
      </c>
      <c r="H58" s="239">
        <v>427</v>
      </c>
      <c r="I58" s="239">
        <v>96</v>
      </c>
      <c r="J58" s="240">
        <v>22</v>
      </c>
    </row>
    <row r="59" spans="1:19" ht="10.5" customHeight="1">
      <c r="A59" s="115"/>
      <c r="B59" s="140"/>
      <c r="C59" s="189"/>
      <c r="D59" s="189"/>
      <c r="E59" s="189"/>
      <c r="F59" s="189"/>
      <c r="G59" s="189"/>
      <c r="H59" s="189"/>
      <c r="I59" s="189"/>
      <c r="J59" s="122"/>
    </row>
    <row r="60" spans="1:19" ht="10.5" customHeight="1">
      <c r="A60" s="324" t="s">
        <v>145</v>
      </c>
      <c r="B60" s="325"/>
      <c r="C60" s="124">
        <v>341502</v>
      </c>
      <c r="D60" s="124">
        <v>78758</v>
      </c>
      <c r="E60" s="124">
        <v>69330</v>
      </c>
      <c r="F60" s="124">
        <v>65502</v>
      </c>
      <c r="G60" s="124">
        <v>33552</v>
      </c>
      <c r="H60" s="124">
        <v>47269</v>
      </c>
      <c r="I60" s="124">
        <v>35659</v>
      </c>
      <c r="J60" s="125">
        <v>11432</v>
      </c>
    </row>
    <row r="61" spans="1:19" ht="10.5" customHeight="1">
      <c r="A61" s="126" t="s">
        <v>146</v>
      </c>
      <c r="B61" s="100"/>
      <c r="C61" s="93"/>
      <c r="D61" s="93"/>
      <c r="E61" s="93"/>
      <c r="F61" s="93"/>
      <c r="G61" s="93"/>
      <c r="H61" s="93"/>
      <c r="I61" s="93"/>
      <c r="J61" s="94"/>
    </row>
    <row r="62" spans="1:19" ht="10.5" customHeight="1">
      <c r="A62" s="121" t="s">
        <v>147</v>
      </c>
      <c r="B62" s="96"/>
      <c r="C62" s="97">
        <v>272783</v>
      </c>
      <c r="D62" s="97">
        <v>70348</v>
      </c>
      <c r="E62" s="97">
        <v>56740</v>
      </c>
      <c r="F62" s="97">
        <v>58888</v>
      </c>
      <c r="G62" s="97">
        <v>29459</v>
      </c>
      <c r="H62" s="97">
        <v>31174</v>
      </c>
      <c r="I62" s="97">
        <v>17252</v>
      </c>
      <c r="J62" s="98">
        <v>8924</v>
      </c>
    </row>
    <row r="63" spans="1:19" ht="10.5" customHeight="1">
      <c r="A63" s="109" t="s">
        <v>148</v>
      </c>
      <c r="B63" s="100"/>
      <c r="C63" s="93">
        <v>147342</v>
      </c>
      <c r="D63" s="93">
        <v>34818</v>
      </c>
      <c r="E63" s="93">
        <v>30836</v>
      </c>
      <c r="F63" s="93">
        <v>30561</v>
      </c>
      <c r="G63" s="93">
        <v>16238</v>
      </c>
      <c r="H63" s="93">
        <v>18373</v>
      </c>
      <c r="I63" s="93">
        <v>11204</v>
      </c>
      <c r="J63" s="94">
        <v>5314</v>
      </c>
    </row>
    <row r="64" spans="1:19" ht="10.5" customHeight="1">
      <c r="A64" s="121" t="s">
        <v>149</v>
      </c>
      <c r="B64" s="96"/>
      <c r="C64" s="97">
        <v>68718</v>
      </c>
      <c r="D64" s="97">
        <v>8410</v>
      </c>
      <c r="E64" s="97">
        <v>12591</v>
      </c>
      <c r="F64" s="97">
        <v>6614</v>
      </c>
      <c r="G64" s="97">
        <v>4093</v>
      </c>
      <c r="H64" s="97">
        <v>16095</v>
      </c>
      <c r="I64" s="97">
        <v>18407</v>
      </c>
      <c r="J64" s="98">
        <v>2509</v>
      </c>
    </row>
    <row r="65" spans="1:10" ht="10.5" customHeight="1">
      <c r="A65" s="112" t="s">
        <v>150</v>
      </c>
      <c r="B65" s="100"/>
      <c r="C65" s="93">
        <v>38960</v>
      </c>
      <c r="D65" s="93">
        <v>5127</v>
      </c>
      <c r="E65" s="93">
        <v>4641</v>
      </c>
      <c r="F65" s="93">
        <v>4075</v>
      </c>
      <c r="G65" s="93">
        <v>1699</v>
      </c>
      <c r="H65" s="93">
        <v>10268</v>
      </c>
      <c r="I65" s="93">
        <v>11440</v>
      </c>
      <c r="J65" s="94">
        <v>1710</v>
      </c>
    </row>
    <row r="66" spans="1:10" ht="10.5" customHeight="1">
      <c r="A66" s="127" t="s">
        <v>151</v>
      </c>
      <c r="B66" s="102"/>
      <c r="C66" s="103">
        <v>26000</v>
      </c>
      <c r="D66" s="103">
        <v>2929</v>
      </c>
      <c r="E66" s="103">
        <v>7219</v>
      </c>
      <c r="F66" s="103">
        <v>2271</v>
      </c>
      <c r="G66" s="103">
        <v>2215</v>
      </c>
      <c r="H66" s="103">
        <v>5570</v>
      </c>
      <c r="I66" s="103">
        <v>5186</v>
      </c>
      <c r="J66" s="104">
        <v>610</v>
      </c>
    </row>
    <row r="67" spans="1:10" ht="10.5" customHeight="1">
      <c r="A67" s="326" t="s">
        <v>152</v>
      </c>
      <c r="B67" s="321"/>
      <c r="C67" s="105">
        <v>709928</v>
      </c>
      <c r="D67" s="105">
        <v>150588</v>
      </c>
      <c r="E67" s="105">
        <v>151529</v>
      </c>
      <c r="F67" s="105">
        <v>134174</v>
      </c>
      <c r="G67" s="105">
        <v>78470</v>
      </c>
      <c r="H67" s="105">
        <v>96111</v>
      </c>
      <c r="I67" s="105">
        <v>69849</v>
      </c>
      <c r="J67" s="106">
        <v>29207</v>
      </c>
    </row>
    <row r="68" spans="1:10" ht="10.5" customHeight="1">
      <c r="A68" s="115" t="s">
        <v>153</v>
      </c>
      <c r="B68" s="100"/>
      <c r="C68" s="93"/>
      <c r="D68" s="93"/>
      <c r="E68" s="93"/>
      <c r="F68" s="93"/>
      <c r="G68" s="93"/>
      <c r="H68" s="93"/>
      <c r="I68" s="93"/>
      <c r="J68" s="94"/>
    </row>
    <row r="69" spans="1:10" ht="10.5" customHeight="1">
      <c r="A69" s="107" t="s">
        <v>154</v>
      </c>
      <c r="B69" s="96"/>
      <c r="C69" s="97">
        <v>186194</v>
      </c>
      <c r="D69" s="97">
        <v>26733</v>
      </c>
      <c r="E69" s="97">
        <v>40455</v>
      </c>
      <c r="F69" s="97">
        <v>32574</v>
      </c>
      <c r="G69" s="97">
        <v>23423</v>
      </c>
      <c r="H69" s="97">
        <v>31135</v>
      </c>
      <c r="I69" s="97">
        <v>22748</v>
      </c>
      <c r="J69" s="98">
        <v>9126</v>
      </c>
    </row>
    <row r="70" spans="1:10" ht="10.5" customHeight="1">
      <c r="A70" s="109" t="s">
        <v>155</v>
      </c>
      <c r="B70" s="100"/>
      <c r="C70" s="93">
        <v>84313</v>
      </c>
      <c r="D70" s="93">
        <v>21200</v>
      </c>
      <c r="E70" s="93">
        <v>20524</v>
      </c>
      <c r="F70" s="93">
        <v>16187</v>
      </c>
      <c r="G70" s="93">
        <v>9901</v>
      </c>
      <c r="H70" s="93">
        <v>6930</v>
      </c>
      <c r="I70" s="93">
        <v>6544</v>
      </c>
      <c r="J70" s="94">
        <v>3027</v>
      </c>
    </row>
    <row r="71" spans="1:10" ht="10.5" customHeight="1">
      <c r="A71" s="115" t="s">
        <v>156</v>
      </c>
      <c r="B71" s="100"/>
      <c r="C71" s="93"/>
      <c r="D71" s="93"/>
      <c r="E71" s="93"/>
      <c r="F71" s="93"/>
      <c r="G71" s="93"/>
      <c r="H71" s="93"/>
      <c r="I71" s="93"/>
      <c r="J71" s="94"/>
    </row>
    <row r="72" spans="1:10" ht="10.5" customHeight="1">
      <c r="A72" s="107" t="s">
        <v>157</v>
      </c>
      <c r="B72" s="96"/>
      <c r="C72" s="97">
        <v>24403</v>
      </c>
      <c r="D72" s="97">
        <v>5533</v>
      </c>
      <c r="E72" s="97">
        <v>6071</v>
      </c>
      <c r="F72" s="97">
        <v>3422</v>
      </c>
      <c r="G72" s="97">
        <v>2095</v>
      </c>
      <c r="H72" s="97">
        <v>3470</v>
      </c>
      <c r="I72" s="97">
        <v>3150</v>
      </c>
      <c r="J72" s="98">
        <v>662</v>
      </c>
    </row>
    <row r="73" spans="1:10" ht="10.5" customHeight="1">
      <c r="A73" s="112" t="s">
        <v>158</v>
      </c>
      <c r="B73" s="100"/>
      <c r="C73" s="93">
        <v>112932</v>
      </c>
      <c r="D73" s="93">
        <v>22236</v>
      </c>
      <c r="E73" s="93">
        <v>26056</v>
      </c>
      <c r="F73" s="93">
        <v>22363</v>
      </c>
      <c r="G73" s="93">
        <v>12050</v>
      </c>
      <c r="H73" s="93">
        <v>15369</v>
      </c>
      <c r="I73" s="93">
        <v>10956</v>
      </c>
      <c r="J73" s="94">
        <v>3902</v>
      </c>
    </row>
    <row r="74" spans="1:10" ht="10.5" customHeight="1">
      <c r="A74" s="107" t="s">
        <v>159</v>
      </c>
      <c r="B74" s="96"/>
      <c r="C74" s="97">
        <v>133172</v>
      </c>
      <c r="D74" s="97">
        <v>20164</v>
      </c>
      <c r="E74" s="97">
        <v>28852</v>
      </c>
      <c r="F74" s="97">
        <v>22976</v>
      </c>
      <c r="G74" s="97">
        <v>19179</v>
      </c>
      <c r="H74" s="97">
        <v>19226</v>
      </c>
      <c r="I74" s="97">
        <v>15186</v>
      </c>
      <c r="J74" s="98">
        <v>7589</v>
      </c>
    </row>
    <row r="75" spans="1:10" ht="10.5" customHeight="1">
      <c r="A75" s="126" t="s">
        <v>160</v>
      </c>
      <c r="B75" s="100"/>
      <c r="C75" s="93"/>
      <c r="D75" s="93"/>
      <c r="E75" s="93"/>
      <c r="F75" s="93"/>
      <c r="G75" s="93"/>
      <c r="H75" s="93"/>
      <c r="I75" s="93"/>
      <c r="J75" s="94"/>
    </row>
    <row r="76" spans="1:10" ht="10.5" customHeight="1">
      <c r="A76" s="111" t="s">
        <v>161</v>
      </c>
      <c r="B76" s="96"/>
      <c r="C76" s="97">
        <v>60040</v>
      </c>
      <c r="D76" s="97">
        <v>12184</v>
      </c>
      <c r="E76" s="97">
        <v>13661</v>
      </c>
      <c r="F76" s="97">
        <v>9803</v>
      </c>
      <c r="G76" s="97">
        <v>8441</v>
      </c>
      <c r="H76" s="97">
        <v>6280</v>
      </c>
      <c r="I76" s="97">
        <v>6386</v>
      </c>
      <c r="J76" s="98">
        <v>3285</v>
      </c>
    </row>
    <row r="77" spans="1:10" ht="10.5" customHeight="1">
      <c r="A77" s="109" t="s">
        <v>162</v>
      </c>
      <c r="B77" s="100"/>
      <c r="C77" s="93">
        <v>186768</v>
      </c>
      <c r="D77" s="93">
        <v>32592</v>
      </c>
      <c r="E77" s="93">
        <v>41163</v>
      </c>
      <c r="F77" s="93">
        <v>36276</v>
      </c>
      <c r="G77" s="93">
        <v>21986</v>
      </c>
      <c r="H77" s="93">
        <v>28569</v>
      </c>
      <c r="I77" s="93">
        <v>18448</v>
      </c>
      <c r="J77" s="94">
        <v>7734</v>
      </c>
    </row>
    <row r="78" spans="1:10" ht="10.5" customHeight="1">
      <c r="A78" s="111" t="s">
        <v>163</v>
      </c>
      <c r="B78" s="96"/>
      <c r="C78" s="97">
        <v>11361</v>
      </c>
      <c r="D78" s="97">
        <v>1434</v>
      </c>
      <c r="E78" s="97">
        <v>2707</v>
      </c>
      <c r="F78" s="97">
        <v>1404</v>
      </c>
      <c r="G78" s="97">
        <v>1353</v>
      </c>
      <c r="H78" s="97">
        <v>1815</v>
      </c>
      <c r="I78" s="97">
        <v>2058</v>
      </c>
      <c r="J78" s="98">
        <v>590</v>
      </c>
    </row>
    <row r="79" spans="1:10" ht="10.5" customHeight="1">
      <c r="A79" s="109" t="s">
        <v>164</v>
      </c>
      <c r="B79" s="100"/>
      <c r="C79" s="93">
        <v>12338</v>
      </c>
      <c r="D79" s="93">
        <v>1723</v>
      </c>
      <c r="E79" s="93">
        <v>3448</v>
      </c>
      <c r="F79" s="93">
        <v>1278</v>
      </c>
      <c r="G79" s="93">
        <v>1544</v>
      </c>
      <c r="H79" s="93">
        <v>1401</v>
      </c>
      <c r="I79" s="93">
        <v>2400</v>
      </c>
      <c r="J79" s="94">
        <v>544</v>
      </c>
    </row>
    <row r="80" spans="1:10" ht="10.5" customHeight="1">
      <c r="A80" s="115" t="s">
        <v>165</v>
      </c>
      <c r="B80" s="100"/>
      <c r="C80" s="93"/>
      <c r="D80" s="93"/>
      <c r="E80" s="93"/>
      <c r="F80" s="93"/>
      <c r="G80" s="93"/>
      <c r="H80" s="93"/>
      <c r="I80" s="93"/>
      <c r="J80" s="94"/>
    </row>
    <row r="81" spans="1:10" ht="10.5" customHeight="1">
      <c r="A81" s="107" t="s">
        <v>166</v>
      </c>
      <c r="B81" s="96"/>
      <c r="C81" s="97">
        <v>240285</v>
      </c>
      <c r="D81" s="97">
        <v>42159</v>
      </c>
      <c r="E81" s="97">
        <v>52780</v>
      </c>
      <c r="F81" s="97">
        <v>44420</v>
      </c>
      <c r="G81" s="97">
        <v>30639</v>
      </c>
      <c r="H81" s="97">
        <v>33040</v>
      </c>
      <c r="I81" s="97">
        <v>25886</v>
      </c>
      <c r="J81" s="98">
        <v>11361</v>
      </c>
    </row>
    <row r="82" spans="1:10" ht="10.5" customHeight="1">
      <c r="A82" s="112" t="s">
        <v>168</v>
      </c>
      <c r="B82" s="100"/>
      <c r="C82" s="93">
        <v>27400</v>
      </c>
      <c r="D82" s="93">
        <v>5480</v>
      </c>
      <c r="E82" s="93">
        <v>7656</v>
      </c>
      <c r="F82" s="93">
        <v>4143</v>
      </c>
      <c r="G82" s="93">
        <v>2427</v>
      </c>
      <c r="H82" s="93">
        <v>4523</v>
      </c>
      <c r="I82" s="93">
        <v>2477</v>
      </c>
      <c r="J82" s="94">
        <v>694</v>
      </c>
    </row>
    <row r="83" spans="1:10" ht="10.5" customHeight="1">
      <c r="A83" s="127" t="s">
        <v>169</v>
      </c>
      <c r="B83" s="102"/>
      <c r="C83" s="103">
        <v>2822</v>
      </c>
      <c r="D83" s="103">
        <v>294</v>
      </c>
      <c r="E83" s="103">
        <v>543</v>
      </c>
      <c r="F83" s="103">
        <v>198</v>
      </c>
      <c r="G83" s="103">
        <v>258</v>
      </c>
      <c r="H83" s="103">
        <v>502</v>
      </c>
      <c r="I83" s="103">
        <v>929</v>
      </c>
      <c r="J83" s="104">
        <v>98</v>
      </c>
    </row>
    <row r="84" spans="1:10" ht="10.5" customHeight="1">
      <c r="A84" s="75" t="s">
        <v>143</v>
      </c>
      <c r="B84" s="134"/>
      <c r="C84" s="93"/>
      <c r="D84" s="93"/>
      <c r="E84" s="93"/>
      <c r="F84" s="93"/>
      <c r="G84" s="93"/>
      <c r="H84" s="93"/>
      <c r="I84" s="93"/>
      <c r="J84" s="93"/>
    </row>
    <row r="85" spans="1:10" ht="10.5" customHeight="1">
      <c r="A85" s="75" t="s">
        <v>144</v>
      </c>
      <c r="B85" s="134"/>
      <c r="C85" s="93"/>
      <c r="D85" s="93"/>
      <c r="E85" s="93"/>
      <c r="F85" s="93"/>
      <c r="G85" s="93"/>
      <c r="H85" s="93"/>
      <c r="I85" s="93"/>
      <c r="J85" s="93"/>
    </row>
    <row r="116" spans="1:1">
      <c r="A116" s="135"/>
    </row>
    <row r="117" spans="1:1">
      <c r="A117" s="135"/>
    </row>
    <row r="118" spans="1:1">
      <c r="A118" s="135"/>
    </row>
    <row r="119" spans="1:1">
      <c r="A119" s="135"/>
    </row>
    <row r="120" spans="1:1">
      <c r="A120" s="136"/>
    </row>
    <row r="121" spans="1:1">
      <c r="A121" s="135"/>
    </row>
    <row r="122" spans="1:1">
      <c r="A122" s="135"/>
    </row>
    <row r="123" spans="1:1">
      <c r="A123" s="135"/>
    </row>
    <row r="124" spans="1:1">
      <c r="A124" s="135"/>
    </row>
    <row r="125" spans="1:1">
      <c r="A125" s="135"/>
    </row>
    <row r="126" spans="1:1">
      <c r="A126" s="135"/>
    </row>
  </sheetData>
  <sheetProtection algorithmName="SHA-512" hashValue="Sj+2bl1o7H+ZT6UDYtk5jgqAynU+tZWwTj4GH7QPUaFNP4A+0OvZz4kWyM3PTyeaSfz2CZ3Mzf0MCNJpk5xB7w==" saltValue="bPde20CwkNzYgpgR05DJMw==" spinCount="100000" sheet="1" objects="1" scenarios="1"/>
  <mergeCells count="9">
    <mergeCell ref="A39:B39"/>
    <mergeCell ref="A47:B47"/>
    <mergeCell ref="A60:B60"/>
    <mergeCell ref="A67:B67"/>
    <mergeCell ref="A1:B1"/>
    <mergeCell ref="A2:B2"/>
    <mergeCell ref="A7:B7"/>
    <mergeCell ref="A24:B24"/>
    <mergeCell ref="A36:B36"/>
  </mergeCells>
  <pageMargins left="0.25" right="0.25" top="0.75" bottom="0.75" header="0.3" footer="0.3"/>
  <pageSetup paperSize="9" scale="77"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T127"/>
  <sheetViews>
    <sheetView showGridLines="0" workbookViewId="0">
      <pane ySplit="1" topLeftCell="A2" activePane="bottomLeft" state="frozen"/>
      <selection pane="bottomLeft" sqref="A1:B1"/>
    </sheetView>
  </sheetViews>
  <sheetFormatPr defaultColWidth="9.140625" defaultRowHeight="11.25"/>
  <cols>
    <col min="1" max="1" width="15.140625" style="75" customWidth="1"/>
    <col min="2" max="2" width="20.42578125" style="75" customWidth="1"/>
    <col min="3" max="10" width="11.7109375" style="90" customWidth="1"/>
    <col min="11" max="16384" width="9.140625" style="90"/>
  </cols>
  <sheetData>
    <row r="1" spans="1:10" s="87" customFormat="1" ht="37.5" customHeight="1">
      <c r="A1" s="330">
        <v>2013</v>
      </c>
      <c r="B1" s="330"/>
      <c r="C1" s="85" t="s">
        <v>1</v>
      </c>
      <c r="D1" s="85" t="s">
        <v>170</v>
      </c>
      <c r="E1" s="86" t="s">
        <v>171</v>
      </c>
      <c r="F1" s="86" t="s">
        <v>172</v>
      </c>
      <c r="G1" s="86" t="s">
        <v>173</v>
      </c>
      <c r="H1" s="86" t="s">
        <v>174</v>
      </c>
      <c r="I1" s="85" t="s">
        <v>175</v>
      </c>
      <c r="J1" s="85" t="s">
        <v>176</v>
      </c>
    </row>
    <row r="2" spans="1:10" ht="10.5" customHeight="1">
      <c r="A2" s="326" t="s">
        <v>0</v>
      </c>
      <c r="B2" s="321"/>
      <c r="C2" s="88">
        <v>240527</v>
      </c>
      <c r="D2" s="88">
        <v>41601</v>
      </c>
      <c r="E2" s="88">
        <v>57224</v>
      </c>
      <c r="F2" s="88">
        <v>38356</v>
      </c>
      <c r="G2" s="88">
        <v>30862</v>
      </c>
      <c r="H2" s="88">
        <v>31450</v>
      </c>
      <c r="I2" s="88">
        <v>29478</v>
      </c>
      <c r="J2" s="89">
        <v>11556</v>
      </c>
    </row>
    <row r="3" spans="1:10" ht="10.5" customHeight="1">
      <c r="A3" s="91" t="s">
        <v>112</v>
      </c>
      <c r="B3" s="92"/>
      <c r="C3" s="93"/>
      <c r="D3" s="93"/>
      <c r="E3" s="93"/>
      <c r="F3" s="93"/>
      <c r="G3" s="93"/>
      <c r="H3" s="93"/>
      <c r="I3" s="93"/>
      <c r="J3" s="94"/>
    </row>
    <row r="4" spans="1:10" ht="10.5" customHeight="1">
      <c r="A4" s="95" t="s">
        <v>113</v>
      </c>
      <c r="B4" s="96"/>
      <c r="C4" s="97">
        <v>170929</v>
      </c>
      <c r="D4" s="97">
        <v>34958</v>
      </c>
      <c r="E4" s="97">
        <v>36763</v>
      </c>
      <c r="F4" s="97">
        <v>33787</v>
      </c>
      <c r="G4" s="97">
        <v>22572</v>
      </c>
      <c r="H4" s="97">
        <v>22192</v>
      </c>
      <c r="I4" s="97">
        <v>13094</v>
      </c>
      <c r="J4" s="98">
        <v>7563</v>
      </c>
    </row>
    <row r="5" spans="1:10" ht="10.5" customHeight="1">
      <c r="A5" s="99" t="s">
        <v>114</v>
      </c>
      <c r="B5" s="100"/>
      <c r="C5" s="93">
        <v>58536</v>
      </c>
      <c r="D5" s="93">
        <v>6311</v>
      </c>
      <c r="E5" s="93">
        <v>19446</v>
      </c>
      <c r="F5" s="93">
        <v>4255</v>
      </c>
      <c r="G5" s="93">
        <v>6991</v>
      </c>
      <c r="H5" s="93">
        <v>7880</v>
      </c>
      <c r="I5" s="93">
        <v>9880</v>
      </c>
      <c r="J5" s="94">
        <v>3774</v>
      </c>
    </row>
    <row r="6" spans="1:10" ht="10.5" customHeight="1">
      <c r="A6" s="267" t="s">
        <v>115</v>
      </c>
      <c r="B6" s="96"/>
      <c r="C6" s="97">
        <v>10249</v>
      </c>
      <c r="D6" s="97">
        <v>160</v>
      </c>
      <c r="E6" s="97">
        <v>947</v>
      </c>
      <c r="F6" s="97">
        <v>127</v>
      </c>
      <c r="G6" s="97">
        <v>1290</v>
      </c>
      <c r="H6" s="97">
        <v>1133</v>
      </c>
      <c r="I6" s="97">
        <v>6386</v>
      </c>
      <c r="J6" s="98">
        <v>206</v>
      </c>
    </row>
    <row r="7" spans="1:10" ht="10.5" customHeight="1">
      <c r="A7" s="326" t="s">
        <v>116</v>
      </c>
      <c r="B7" s="321"/>
      <c r="C7" s="105">
        <v>4492242</v>
      </c>
      <c r="D7" s="105">
        <v>305920</v>
      </c>
      <c r="E7" s="105">
        <v>629636</v>
      </c>
      <c r="F7" s="105">
        <v>201908</v>
      </c>
      <c r="G7" s="105">
        <v>481700</v>
      </c>
      <c r="H7" s="105">
        <v>500542</v>
      </c>
      <c r="I7" s="105">
        <v>2210340</v>
      </c>
      <c r="J7" s="106">
        <v>162196</v>
      </c>
    </row>
    <row r="8" spans="1:10" ht="10.5" customHeight="1">
      <c r="A8" s="107" t="s">
        <v>9</v>
      </c>
      <c r="B8" s="108"/>
      <c r="C8" s="97">
        <v>3517740</v>
      </c>
      <c r="D8" s="97">
        <v>214554</v>
      </c>
      <c r="E8" s="97">
        <v>432056</v>
      </c>
      <c r="F8" s="97">
        <v>117387</v>
      </c>
      <c r="G8" s="97">
        <v>341976</v>
      </c>
      <c r="H8" s="97">
        <v>370390</v>
      </c>
      <c r="I8" s="97">
        <v>1949142</v>
      </c>
      <c r="J8" s="98">
        <v>92234</v>
      </c>
    </row>
    <row r="9" spans="1:10" ht="10.5" customHeight="1">
      <c r="A9" s="109" t="s">
        <v>117</v>
      </c>
      <c r="B9" s="110"/>
      <c r="C9" s="93">
        <v>800482</v>
      </c>
      <c r="D9" s="93">
        <v>78380</v>
      </c>
      <c r="E9" s="93">
        <v>161286</v>
      </c>
      <c r="F9" s="93">
        <v>77716</v>
      </c>
      <c r="G9" s="93">
        <v>112576</v>
      </c>
      <c r="H9" s="93">
        <v>110706</v>
      </c>
      <c r="I9" s="93">
        <v>215120</v>
      </c>
      <c r="J9" s="94">
        <v>44698</v>
      </c>
    </row>
    <row r="10" spans="1:10" ht="10.5" customHeight="1">
      <c r="A10" s="111" t="s">
        <v>10</v>
      </c>
      <c r="B10" s="108"/>
      <c r="C10" s="97">
        <v>99394</v>
      </c>
      <c r="D10" s="97">
        <v>5144</v>
      </c>
      <c r="E10" s="97">
        <v>29164</v>
      </c>
      <c r="F10" s="97">
        <v>3215</v>
      </c>
      <c r="G10" s="97">
        <v>19009</v>
      </c>
      <c r="H10" s="97">
        <v>6334</v>
      </c>
      <c r="I10" s="97">
        <v>13407</v>
      </c>
      <c r="J10" s="98">
        <v>23122</v>
      </c>
    </row>
    <row r="11" spans="1:10" ht="10.5" customHeight="1">
      <c r="A11" s="112" t="s">
        <v>11</v>
      </c>
      <c r="B11" s="110"/>
      <c r="C11" s="93">
        <v>74626</v>
      </c>
      <c r="D11" s="93">
        <v>7842</v>
      </c>
      <c r="E11" s="93">
        <v>7130</v>
      </c>
      <c r="F11" s="93">
        <v>3591</v>
      </c>
      <c r="G11" s="93">
        <v>8139</v>
      </c>
      <c r="H11" s="93">
        <v>13113</v>
      </c>
      <c r="I11" s="93">
        <v>32670</v>
      </c>
      <c r="J11" s="94">
        <v>2141</v>
      </c>
    </row>
    <row r="12" spans="1:10" ht="10.5" customHeight="1">
      <c r="A12" s="328" t="s">
        <v>118</v>
      </c>
      <c r="B12" s="329"/>
      <c r="C12" s="113">
        <v>3517740</v>
      </c>
      <c r="D12" s="113">
        <v>214554</v>
      </c>
      <c r="E12" s="113">
        <v>432056</v>
      </c>
      <c r="F12" s="113">
        <v>117387</v>
      </c>
      <c r="G12" s="113">
        <v>341976</v>
      </c>
      <c r="H12" s="113">
        <v>370390</v>
      </c>
      <c r="I12" s="113">
        <v>1949142</v>
      </c>
      <c r="J12" s="114">
        <v>92234</v>
      </c>
    </row>
    <row r="13" spans="1:10" ht="10.5" customHeight="1">
      <c r="A13" s="115" t="s">
        <v>119</v>
      </c>
      <c r="B13" s="100"/>
      <c r="C13" s="93"/>
      <c r="D13" s="93"/>
      <c r="E13" s="93"/>
      <c r="F13" s="93"/>
      <c r="G13" s="93"/>
      <c r="H13" s="93"/>
      <c r="I13" s="93"/>
      <c r="J13" s="94"/>
    </row>
    <row r="14" spans="1:10" ht="10.5" customHeight="1">
      <c r="A14" s="116" t="s">
        <v>120</v>
      </c>
      <c r="B14" s="96"/>
      <c r="C14" s="97">
        <v>325926</v>
      </c>
      <c r="D14" s="97">
        <v>61143</v>
      </c>
      <c r="E14" s="97">
        <v>80763</v>
      </c>
      <c r="F14" s="97">
        <v>58033</v>
      </c>
      <c r="G14" s="97">
        <v>41743</v>
      </c>
      <c r="H14" s="97">
        <v>42278</v>
      </c>
      <c r="I14" s="97">
        <v>26893</v>
      </c>
      <c r="J14" s="98">
        <v>15073</v>
      </c>
    </row>
    <row r="15" spans="1:10" ht="10.5" customHeight="1">
      <c r="A15" s="117" t="s">
        <v>114</v>
      </c>
      <c r="B15" s="100"/>
      <c r="C15" s="93">
        <v>797420</v>
      </c>
      <c r="D15" s="93">
        <v>69368</v>
      </c>
      <c r="E15" s="93">
        <v>258028</v>
      </c>
      <c r="F15" s="93">
        <v>49189</v>
      </c>
      <c r="G15" s="93">
        <v>98498</v>
      </c>
      <c r="H15" s="93">
        <v>105269</v>
      </c>
      <c r="I15" s="93">
        <v>167569</v>
      </c>
      <c r="J15" s="94">
        <v>49499</v>
      </c>
    </row>
    <row r="16" spans="1:10" ht="10.5" customHeight="1">
      <c r="A16" s="116" t="s">
        <v>115</v>
      </c>
      <c r="B16" s="96"/>
      <c r="C16" s="97">
        <v>2394395</v>
      </c>
      <c r="D16" s="97">
        <v>84042</v>
      </c>
      <c r="E16" s="97">
        <v>93265</v>
      </c>
      <c r="F16" s="97">
        <v>10165</v>
      </c>
      <c r="G16" s="97">
        <v>201736</v>
      </c>
      <c r="H16" s="97">
        <v>222843</v>
      </c>
      <c r="I16" s="97">
        <v>1754681</v>
      </c>
      <c r="J16" s="98">
        <v>27663</v>
      </c>
    </row>
    <row r="17" spans="1:10" ht="10.5" customHeight="1">
      <c r="A17" s="118" t="s">
        <v>121</v>
      </c>
      <c r="B17" s="100"/>
      <c r="C17" s="93"/>
      <c r="D17" s="93"/>
      <c r="E17" s="93"/>
      <c r="F17" s="93"/>
      <c r="G17" s="93"/>
      <c r="H17" s="93"/>
      <c r="I17" s="93"/>
      <c r="J17" s="94"/>
    </row>
    <row r="18" spans="1:10" ht="10.5" customHeight="1">
      <c r="A18" s="111" t="s">
        <v>64</v>
      </c>
      <c r="B18" s="96"/>
      <c r="C18" s="97">
        <v>1081311</v>
      </c>
      <c r="D18" s="97">
        <v>82587</v>
      </c>
      <c r="E18" s="97">
        <v>104999</v>
      </c>
      <c r="F18" s="97">
        <v>68662</v>
      </c>
      <c r="G18" s="97">
        <v>85449</v>
      </c>
      <c r="H18" s="97">
        <v>153181</v>
      </c>
      <c r="I18" s="97">
        <v>561425</v>
      </c>
      <c r="J18" s="98">
        <v>25007</v>
      </c>
    </row>
    <row r="19" spans="1:10" ht="10.5" customHeight="1">
      <c r="A19" s="109" t="s">
        <v>65</v>
      </c>
      <c r="B19" s="100"/>
      <c r="C19" s="93">
        <v>14473</v>
      </c>
      <c r="D19" s="93">
        <v>2125</v>
      </c>
      <c r="E19" s="93">
        <v>4492</v>
      </c>
      <c r="F19" s="93">
        <v>2442</v>
      </c>
      <c r="G19" s="93">
        <v>1974</v>
      </c>
      <c r="H19" s="93">
        <v>1684</v>
      </c>
      <c r="I19" s="93">
        <v>1297</v>
      </c>
      <c r="J19" s="94">
        <v>460</v>
      </c>
    </row>
    <row r="20" spans="1:10" ht="10.5" customHeight="1">
      <c r="A20" s="111" t="s">
        <v>66</v>
      </c>
      <c r="B20" s="96"/>
      <c r="C20" s="97">
        <v>704302</v>
      </c>
      <c r="D20" s="97">
        <v>26924</v>
      </c>
      <c r="E20" s="97">
        <v>196735</v>
      </c>
      <c r="F20" s="97">
        <v>28914</v>
      </c>
      <c r="G20" s="97">
        <v>75155</v>
      </c>
      <c r="H20" s="97">
        <v>94697</v>
      </c>
      <c r="I20" s="97">
        <v>235239</v>
      </c>
      <c r="J20" s="98">
        <v>46638</v>
      </c>
    </row>
    <row r="21" spans="1:10" ht="10.5" customHeight="1">
      <c r="A21" s="109" t="s">
        <v>67</v>
      </c>
      <c r="B21" s="100"/>
      <c r="C21" s="93">
        <v>1717653</v>
      </c>
      <c r="D21" s="93">
        <v>102918</v>
      </c>
      <c r="E21" s="93">
        <v>125829</v>
      </c>
      <c r="F21" s="93">
        <v>17369</v>
      </c>
      <c r="G21" s="93">
        <v>179399</v>
      </c>
      <c r="H21" s="93">
        <v>120829</v>
      </c>
      <c r="I21" s="93">
        <v>1151181</v>
      </c>
      <c r="J21" s="94">
        <v>20129</v>
      </c>
    </row>
    <row r="22" spans="1:10" ht="10.5" customHeight="1">
      <c r="A22" s="200" t="s">
        <v>225</v>
      </c>
      <c r="B22" s="102"/>
      <c r="C22" s="103">
        <v>1267891</v>
      </c>
      <c r="D22" s="103">
        <v>86289</v>
      </c>
      <c r="E22" s="103">
        <v>75875</v>
      </c>
      <c r="F22" s="103">
        <v>7277</v>
      </c>
      <c r="G22" s="103">
        <v>116156</v>
      </c>
      <c r="H22" s="103">
        <v>63409</v>
      </c>
      <c r="I22" s="103">
        <v>901521</v>
      </c>
      <c r="J22" s="104">
        <v>17364</v>
      </c>
    </row>
    <row r="23" spans="1:10" ht="10.5" customHeight="1">
      <c r="A23" s="109"/>
      <c r="B23" s="100"/>
      <c r="C23" s="268"/>
      <c r="D23" s="268"/>
      <c r="E23" s="268"/>
      <c r="F23" s="268"/>
      <c r="G23" s="268"/>
      <c r="H23" s="268"/>
      <c r="I23" s="268"/>
      <c r="J23" s="269"/>
    </row>
    <row r="24" spans="1:10" ht="10.5" customHeight="1">
      <c r="A24" s="326" t="s">
        <v>177</v>
      </c>
      <c r="B24" s="321"/>
      <c r="C24" s="105"/>
      <c r="D24" s="105"/>
      <c r="E24" s="105"/>
      <c r="F24" s="105"/>
      <c r="G24" s="105"/>
      <c r="H24" s="105"/>
      <c r="I24" s="105"/>
      <c r="J24" s="106"/>
    </row>
    <row r="25" spans="1:10" ht="10.5" customHeight="1">
      <c r="A25" s="121" t="s">
        <v>123</v>
      </c>
      <c r="B25" s="96"/>
      <c r="C25" s="97">
        <v>840993</v>
      </c>
      <c r="D25" s="97">
        <v>130975</v>
      </c>
      <c r="E25" s="97">
        <v>65703</v>
      </c>
      <c r="F25" s="97">
        <v>81305</v>
      </c>
      <c r="G25" s="97">
        <v>70996</v>
      </c>
      <c r="H25" s="97">
        <v>129301</v>
      </c>
      <c r="I25" s="97">
        <v>350766</v>
      </c>
      <c r="J25" s="98">
        <v>11946</v>
      </c>
    </row>
    <row r="26" spans="1:10" ht="10.5" customHeight="1">
      <c r="A26" s="109" t="s">
        <v>124</v>
      </c>
      <c r="B26" s="100"/>
      <c r="C26" s="93">
        <v>305390</v>
      </c>
      <c r="D26" s="93">
        <v>21966</v>
      </c>
      <c r="E26" s="93">
        <v>31487</v>
      </c>
      <c r="F26" s="93">
        <v>28500</v>
      </c>
      <c r="G26" s="93">
        <v>12508</v>
      </c>
      <c r="H26" s="93">
        <v>54553</v>
      </c>
      <c r="I26" s="93">
        <v>154135</v>
      </c>
      <c r="J26" s="94">
        <v>2240</v>
      </c>
    </row>
    <row r="27" spans="1:10" ht="10.5" customHeight="1">
      <c r="A27" s="111" t="s">
        <v>125</v>
      </c>
      <c r="B27" s="96"/>
      <c r="C27" s="97">
        <v>9257</v>
      </c>
      <c r="D27" s="97">
        <v>1091</v>
      </c>
      <c r="E27" s="97">
        <v>512</v>
      </c>
      <c r="F27" s="97">
        <v>1159</v>
      </c>
      <c r="G27" s="97">
        <v>245</v>
      </c>
      <c r="H27" s="97">
        <v>505</v>
      </c>
      <c r="I27" s="97">
        <v>5589</v>
      </c>
      <c r="J27" s="98">
        <v>156</v>
      </c>
    </row>
    <row r="28" spans="1:10" ht="10.5" customHeight="1">
      <c r="A28" s="112" t="s">
        <v>126</v>
      </c>
      <c r="B28" s="100"/>
      <c r="C28" s="93">
        <v>35532</v>
      </c>
      <c r="D28" s="93">
        <v>8171</v>
      </c>
      <c r="E28" s="93">
        <v>2442</v>
      </c>
      <c r="F28" s="93">
        <v>3117</v>
      </c>
      <c r="G28" s="93">
        <v>5029</v>
      </c>
      <c r="H28" s="93">
        <v>3836</v>
      </c>
      <c r="I28" s="93">
        <v>9283</v>
      </c>
      <c r="J28" s="94">
        <v>3655</v>
      </c>
    </row>
    <row r="29" spans="1:10" ht="10.5" customHeight="1">
      <c r="A29" s="111" t="s">
        <v>127</v>
      </c>
      <c r="B29" s="96"/>
      <c r="C29" s="97">
        <v>414201</v>
      </c>
      <c r="D29" s="97">
        <v>94975</v>
      </c>
      <c r="E29" s="97">
        <v>26571</v>
      </c>
      <c r="F29" s="97">
        <v>42802</v>
      </c>
      <c r="G29" s="97">
        <v>51997</v>
      </c>
      <c r="H29" s="97">
        <v>38184</v>
      </c>
      <c r="I29" s="97">
        <v>155209</v>
      </c>
      <c r="J29" s="98">
        <v>4464</v>
      </c>
    </row>
    <row r="30" spans="1:10" ht="10.5" customHeight="1">
      <c r="A30" s="109" t="s">
        <v>128</v>
      </c>
      <c r="B30" s="100"/>
      <c r="C30" s="93">
        <v>11879</v>
      </c>
      <c r="D30" s="93">
        <v>1661</v>
      </c>
      <c r="E30" s="93">
        <v>3862</v>
      </c>
      <c r="F30" s="93">
        <v>1883</v>
      </c>
      <c r="G30" s="93">
        <v>639</v>
      </c>
      <c r="H30" s="93">
        <v>3612</v>
      </c>
      <c r="I30" s="93">
        <v>129</v>
      </c>
      <c r="J30" s="94">
        <v>93</v>
      </c>
    </row>
    <row r="31" spans="1:10" ht="10.5" customHeight="1">
      <c r="A31" s="111" t="s">
        <v>129</v>
      </c>
      <c r="B31" s="96"/>
      <c r="C31" s="97">
        <v>0</v>
      </c>
      <c r="D31" s="97">
        <v>0</v>
      </c>
      <c r="E31" s="97">
        <v>0</v>
      </c>
      <c r="F31" s="97">
        <v>0</v>
      </c>
      <c r="G31" s="97">
        <v>0</v>
      </c>
      <c r="H31" s="97">
        <v>0</v>
      </c>
      <c r="I31" s="97">
        <v>0</v>
      </c>
      <c r="J31" s="98">
        <v>0</v>
      </c>
    </row>
    <row r="32" spans="1:10" ht="10.5" customHeight="1">
      <c r="A32" s="109" t="s">
        <v>130</v>
      </c>
      <c r="B32" s="100"/>
      <c r="C32" s="93">
        <v>19007</v>
      </c>
      <c r="D32" s="93">
        <v>196</v>
      </c>
      <c r="E32" s="93">
        <v>39</v>
      </c>
      <c r="F32" s="93">
        <v>190</v>
      </c>
      <c r="G32" s="93">
        <v>4</v>
      </c>
      <c r="H32" s="93">
        <v>612</v>
      </c>
      <c r="I32" s="93">
        <v>17965</v>
      </c>
      <c r="J32" s="94">
        <v>0</v>
      </c>
    </row>
    <row r="33" spans="1:10" ht="10.5" customHeight="1">
      <c r="A33" s="111" t="s">
        <v>102</v>
      </c>
      <c r="B33" s="96"/>
      <c r="C33" s="97">
        <v>41205</v>
      </c>
      <c r="D33" s="97">
        <v>2369</v>
      </c>
      <c r="E33" s="97">
        <v>726</v>
      </c>
      <c r="F33" s="97">
        <v>3235</v>
      </c>
      <c r="G33" s="97">
        <v>335</v>
      </c>
      <c r="H33" s="97">
        <v>26600</v>
      </c>
      <c r="I33" s="97">
        <v>6983</v>
      </c>
      <c r="J33" s="98">
        <v>958</v>
      </c>
    </row>
    <row r="34" spans="1:10" ht="10.5" customHeight="1">
      <c r="A34" s="109" t="s">
        <v>131</v>
      </c>
      <c r="B34" s="100"/>
      <c r="C34" s="93">
        <v>2588</v>
      </c>
      <c r="D34" s="93">
        <v>515</v>
      </c>
      <c r="E34" s="93">
        <v>38</v>
      </c>
      <c r="F34" s="93">
        <v>336</v>
      </c>
      <c r="G34" s="93">
        <v>0</v>
      </c>
      <c r="H34" s="93">
        <v>978</v>
      </c>
      <c r="I34" s="93">
        <v>455</v>
      </c>
      <c r="J34" s="94">
        <v>266</v>
      </c>
    </row>
    <row r="35" spans="1:10" ht="10.5" customHeight="1">
      <c r="A35" s="111" t="s">
        <v>132</v>
      </c>
      <c r="B35" s="96"/>
      <c r="C35" s="97">
        <v>1934</v>
      </c>
      <c r="D35" s="97">
        <v>31</v>
      </c>
      <c r="E35" s="97">
        <v>27</v>
      </c>
      <c r="F35" s="97">
        <v>83</v>
      </c>
      <c r="G35" s="97">
        <v>238</v>
      </c>
      <c r="H35" s="97">
        <v>422</v>
      </c>
      <c r="I35" s="97">
        <v>1019</v>
      </c>
      <c r="J35" s="98">
        <v>114</v>
      </c>
    </row>
    <row r="36" spans="1:10" ht="10.5" customHeight="1">
      <c r="A36" s="328" t="s">
        <v>133</v>
      </c>
      <c r="B36" s="329"/>
      <c r="C36" s="93">
        <v>333031</v>
      </c>
      <c r="D36" s="93">
        <v>3242</v>
      </c>
      <c r="E36" s="93">
        <v>43391</v>
      </c>
      <c r="F36" s="93">
        <v>7664</v>
      </c>
      <c r="G36" s="93">
        <v>21553</v>
      </c>
      <c r="H36" s="93">
        <v>28454</v>
      </c>
      <c r="I36" s="93">
        <v>215509</v>
      </c>
      <c r="J36" s="94">
        <v>13218</v>
      </c>
    </row>
    <row r="37" spans="1:10" ht="10.5" customHeight="1">
      <c r="A37" s="273" t="s">
        <v>194</v>
      </c>
      <c r="B37" s="274"/>
      <c r="C37" s="103">
        <f>+C8-C22-C36</f>
        <v>1916818</v>
      </c>
      <c r="D37" s="103">
        <f t="shared" ref="D37:J37" si="0">+D8-D22-D36</f>
        <v>125023</v>
      </c>
      <c r="E37" s="103">
        <f t="shared" si="0"/>
        <v>312790</v>
      </c>
      <c r="F37" s="103">
        <f t="shared" si="0"/>
        <v>102446</v>
      </c>
      <c r="G37" s="103">
        <f t="shared" si="0"/>
        <v>204267</v>
      </c>
      <c r="H37" s="103">
        <f t="shared" si="0"/>
        <v>278527</v>
      </c>
      <c r="I37" s="103">
        <f t="shared" si="0"/>
        <v>832112</v>
      </c>
      <c r="J37" s="104">
        <f t="shared" si="0"/>
        <v>61652</v>
      </c>
    </row>
    <row r="38" spans="1:10" ht="10.5" customHeight="1">
      <c r="A38" s="115"/>
      <c r="B38" s="140"/>
      <c r="C38" s="93"/>
      <c r="D38" s="93"/>
      <c r="E38" s="93"/>
      <c r="F38" s="93"/>
      <c r="G38" s="93"/>
      <c r="H38" s="93"/>
      <c r="I38" s="93"/>
      <c r="J38" s="93"/>
    </row>
    <row r="39" spans="1:10" ht="10.5" customHeight="1">
      <c r="A39" s="320" t="s">
        <v>134</v>
      </c>
      <c r="B39" s="321"/>
      <c r="C39" s="105"/>
      <c r="D39" s="105"/>
      <c r="E39" s="105"/>
      <c r="F39" s="105"/>
      <c r="G39" s="105"/>
      <c r="H39" s="105"/>
      <c r="I39" s="105"/>
      <c r="J39" s="106"/>
    </row>
    <row r="40" spans="1:10" ht="10.5" customHeight="1">
      <c r="A40" s="111" t="s">
        <v>135</v>
      </c>
      <c r="B40" s="96"/>
      <c r="C40" s="97">
        <v>42667</v>
      </c>
      <c r="D40" s="97">
        <v>2302</v>
      </c>
      <c r="E40" s="97">
        <v>10236</v>
      </c>
      <c r="F40" s="97">
        <v>1656</v>
      </c>
      <c r="G40" s="97">
        <v>6538</v>
      </c>
      <c r="H40" s="97">
        <v>15868</v>
      </c>
      <c r="I40" s="97">
        <v>1624</v>
      </c>
      <c r="J40" s="98">
        <v>4442</v>
      </c>
    </row>
    <row r="41" spans="1:10" ht="10.5" customHeight="1">
      <c r="A41" s="109" t="s">
        <v>136</v>
      </c>
      <c r="B41" s="100"/>
      <c r="C41" s="93">
        <v>17424</v>
      </c>
      <c r="D41" s="93">
        <v>501</v>
      </c>
      <c r="E41" s="93">
        <v>733</v>
      </c>
      <c r="F41" s="93">
        <v>288</v>
      </c>
      <c r="G41" s="93">
        <v>305</v>
      </c>
      <c r="H41" s="93">
        <v>1532</v>
      </c>
      <c r="I41" s="93">
        <v>1129</v>
      </c>
      <c r="J41" s="94">
        <v>12935</v>
      </c>
    </row>
    <row r="42" spans="1:10" ht="10.5" customHeight="1">
      <c r="A42" s="111" t="s">
        <v>137</v>
      </c>
      <c r="B42" s="96"/>
      <c r="C42" s="97">
        <v>2412</v>
      </c>
      <c r="D42" s="97">
        <v>1878</v>
      </c>
      <c r="E42" s="97">
        <v>9</v>
      </c>
      <c r="F42" s="97">
        <v>352</v>
      </c>
      <c r="G42" s="97">
        <v>2</v>
      </c>
      <c r="H42" s="97">
        <v>1</v>
      </c>
      <c r="I42" s="97">
        <v>0</v>
      </c>
      <c r="J42" s="98">
        <v>171</v>
      </c>
    </row>
    <row r="43" spans="1:10" ht="10.5" customHeight="1">
      <c r="A43" s="109" t="s">
        <v>138</v>
      </c>
      <c r="B43" s="100"/>
      <c r="C43" s="93">
        <v>139750</v>
      </c>
      <c r="D43" s="93">
        <v>1051</v>
      </c>
      <c r="E43" s="93">
        <v>48288</v>
      </c>
      <c r="F43" s="93">
        <v>1445</v>
      </c>
      <c r="G43" s="93">
        <v>9524</v>
      </c>
      <c r="H43" s="93">
        <v>15870</v>
      </c>
      <c r="I43" s="93">
        <v>44308</v>
      </c>
      <c r="J43" s="94">
        <v>19263</v>
      </c>
    </row>
    <row r="44" spans="1:10" ht="10.5" customHeight="1">
      <c r="A44" s="111" t="s">
        <v>139</v>
      </c>
      <c r="B44" s="96"/>
      <c r="C44" s="97">
        <v>340284</v>
      </c>
      <c r="D44" s="97">
        <v>699</v>
      </c>
      <c r="E44" s="97">
        <v>77057</v>
      </c>
      <c r="F44" s="97">
        <v>12499</v>
      </c>
      <c r="G44" s="97">
        <v>45784</v>
      </c>
      <c r="H44" s="97">
        <v>30613</v>
      </c>
      <c r="I44" s="97">
        <v>165092</v>
      </c>
      <c r="J44" s="98">
        <v>8540</v>
      </c>
    </row>
    <row r="45" spans="1:10" ht="10.5" customHeight="1">
      <c r="A45" s="109" t="s">
        <v>140</v>
      </c>
      <c r="B45" s="100"/>
      <c r="C45" s="93">
        <v>160424</v>
      </c>
      <c r="D45" s="93">
        <v>20337</v>
      </c>
      <c r="E45" s="93">
        <v>60330</v>
      </c>
      <c r="F45" s="93">
        <v>12173</v>
      </c>
      <c r="G45" s="93">
        <v>12975</v>
      </c>
      <c r="H45" s="93">
        <v>30390</v>
      </c>
      <c r="I45" s="93">
        <v>22992</v>
      </c>
      <c r="J45" s="94">
        <v>1226</v>
      </c>
    </row>
    <row r="46" spans="1:10" ht="10.5" customHeight="1">
      <c r="A46" s="111" t="s">
        <v>141</v>
      </c>
      <c r="B46" s="96"/>
      <c r="C46" s="97">
        <v>1342</v>
      </c>
      <c r="D46" s="97">
        <v>156</v>
      </c>
      <c r="E46" s="97">
        <v>82</v>
      </c>
      <c r="F46" s="97">
        <v>501</v>
      </c>
      <c r="G46" s="97">
        <v>28</v>
      </c>
      <c r="H46" s="97">
        <v>421</v>
      </c>
      <c r="I46" s="97">
        <v>94</v>
      </c>
      <c r="J46" s="98">
        <v>61</v>
      </c>
    </row>
    <row r="47" spans="1:10" ht="10.5" customHeight="1">
      <c r="A47" s="322" t="s">
        <v>178</v>
      </c>
      <c r="B47" s="323"/>
      <c r="C47" s="122">
        <v>1773304</v>
      </c>
      <c r="D47" s="122">
        <v>103394</v>
      </c>
      <c r="E47" s="122">
        <v>126891</v>
      </c>
      <c r="F47" s="122">
        <v>17677</v>
      </c>
      <c r="G47" s="122">
        <v>185357</v>
      </c>
      <c r="H47" s="122">
        <v>125259</v>
      </c>
      <c r="I47" s="122">
        <v>1193821</v>
      </c>
      <c r="J47" s="123">
        <v>20904</v>
      </c>
    </row>
    <row r="48" spans="1:10" ht="10.5" customHeight="1">
      <c r="A48" s="115"/>
      <c r="B48" s="140"/>
      <c r="C48" s="189"/>
      <c r="D48" s="189"/>
      <c r="E48" s="189"/>
      <c r="F48" s="189"/>
      <c r="G48" s="189"/>
      <c r="H48" s="189"/>
      <c r="I48" s="189"/>
      <c r="J48" s="204"/>
    </row>
    <row r="49" spans="1:20" ht="10.5" customHeight="1">
      <c r="A49" s="190" t="s">
        <v>211</v>
      </c>
      <c r="B49" s="205"/>
      <c r="C49" s="224"/>
      <c r="D49" s="225"/>
      <c r="E49" s="225"/>
      <c r="F49" s="225"/>
      <c r="G49" s="225"/>
      <c r="H49" s="225"/>
      <c r="I49" s="225"/>
      <c r="J49" s="226"/>
    </row>
    <row r="50" spans="1:20" ht="10.5" customHeight="1">
      <c r="A50" s="192" t="s">
        <v>183</v>
      </c>
      <c r="B50" s="193"/>
      <c r="C50" s="241">
        <v>1821369</v>
      </c>
      <c r="D50" s="241">
        <v>250374</v>
      </c>
      <c r="E50" s="241">
        <v>100703</v>
      </c>
      <c r="F50" s="241">
        <v>276747</v>
      </c>
      <c r="G50" s="241">
        <v>103087</v>
      </c>
      <c r="H50" s="241">
        <v>456473</v>
      </c>
      <c r="I50" s="241">
        <v>614835</v>
      </c>
      <c r="J50" s="244">
        <v>19149</v>
      </c>
    </row>
    <row r="51" spans="1:20" ht="10.5" customHeight="1">
      <c r="A51" s="166" t="s">
        <v>202</v>
      </c>
      <c r="B51" s="167"/>
      <c r="C51" s="245"/>
      <c r="D51" s="245"/>
      <c r="E51" s="245"/>
      <c r="F51" s="245"/>
      <c r="G51" s="245"/>
      <c r="H51" s="245"/>
      <c r="I51" s="245"/>
      <c r="J51" s="246"/>
    </row>
    <row r="52" spans="1:20" ht="10.5" customHeight="1">
      <c r="A52" s="166" t="s">
        <v>203</v>
      </c>
      <c r="B52" s="167"/>
      <c r="C52" s="245"/>
      <c r="D52" s="245"/>
      <c r="E52" s="245"/>
      <c r="F52" s="245"/>
      <c r="G52" s="245"/>
      <c r="H52" s="245"/>
      <c r="I52" s="245"/>
      <c r="J52" s="246"/>
    </row>
    <row r="53" spans="1:20" ht="15" customHeight="1">
      <c r="A53" s="111" t="s">
        <v>204</v>
      </c>
      <c r="B53" s="96"/>
      <c r="C53" s="247">
        <v>36843</v>
      </c>
      <c r="D53" s="247">
        <v>6650</v>
      </c>
      <c r="E53" s="247">
        <v>10756</v>
      </c>
      <c r="F53" s="247">
        <v>2628</v>
      </c>
      <c r="G53" s="247">
        <v>3947</v>
      </c>
      <c r="H53" s="247">
        <v>4584</v>
      </c>
      <c r="I53" s="247">
        <v>6728</v>
      </c>
      <c r="J53" s="248">
        <v>1551</v>
      </c>
      <c r="L53" s="203"/>
      <c r="M53" s="203"/>
      <c r="N53" s="203"/>
      <c r="O53" s="203"/>
      <c r="P53" s="203"/>
      <c r="Q53" s="203"/>
      <c r="R53" s="203"/>
      <c r="S53" s="203"/>
      <c r="T53" s="203"/>
    </row>
    <row r="54" spans="1:20" ht="15" customHeight="1">
      <c r="A54" s="47" t="s">
        <v>205</v>
      </c>
      <c r="B54" s="167"/>
      <c r="C54" s="249">
        <v>816716</v>
      </c>
      <c r="D54" s="249">
        <v>193870</v>
      </c>
      <c r="E54" s="249">
        <v>42182</v>
      </c>
      <c r="F54" s="249">
        <v>60109</v>
      </c>
      <c r="G54" s="249">
        <v>44317</v>
      </c>
      <c r="H54" s="249">
        <v>79053</v>
      </c>
      <c r="I54" s="249">
        <v>389824</v>
      </c>
      <c r="J54" s="250">
        <v>7361</v>
      </c>
      <c r="M54" s="203"/>
    </row>
    <row r="55" spans="1:20" ht="15" customHeight="1">
      <c r="A55" s="111" t="s">
        <v>206</v>
      </c>
      <c r="B55" s="96"/>
      <c r="C55" s="247">
        <v>205730</v>
      </c>
      <c r="D55" s="247">
        <v>10633</v>
      </c>
      <c r="E55" s="247">
        <v>27396</v>
      </c>
      <c r="F55" s="247">
        <v>12012</v>
      </c>
      <c r="G55" s="247">
        <v>33025</v>
      </c>
      <c r="H55" s="247">
        <v>14310</v>
      </c>
      <c r="I55" s="247">
        <v>104355</v>
      </c>
      <c r="J55" s="248">
        <v>3998</v>
      </c>
    </row>
    <row r="56" spans="1:20" ht="15" customHeight="1">
      <c r="A56" s="42" t="s">
        <v>207</v>
      </c>
      <c r="B56" s="167"/>
      <c r="C56" s="249">
        <v>36943</v>
      </c>
      <c r="D56" s="249">
        <v>3576</v>
      </c>
      <c r="E56" s="249">
        <v>5839</v>
      </c>
      <c r="F56" s="249">
        <v>5140</v>
      </c>
      <c r="G56" s="249">
        <v>7142</v>
      </c>
      <c r="H56" s="249">
        <v>4992</v>
      </c>
      <c r="I56" s="249">
        <v>8511</v>
      </c>
      <c r="J56" s="250">
        <v>1743</v>
      </c>
    </row>
    <row r="57" spans="1:20" ht="15" customHeight="1">
      <c r="A57" s="111" t="s">
        <v>208</v>
      </c>
      <c r="B57" s="96"/>
      <c r="C57" s="247">
        <v>301723</v>
      </c>
      <c r="D57" s="247">
        <v>24735</v>
      </c>
      <c r="E57" s="247">
        <v>6450</v>
      </c>
      <c r="F57" s="247">
        <v>120761</v>
      </c>
      <c r="G57" s="247">
        <v>5716</v>
      </c>
      <c r="H57" s="247">
        <v>139295</v>
      </c>
      <c r="I57" s="247">
        <v>3547</v>
      </c>
      <c r="J57" s="248">
        <v>1218</v>
      </c>
    </row>
    <row r="58" spans="1:20" ht="15" customHeight="1">
      <c r="A58" s="42" t="s">
        <v>209</v>
      </c>
      <c r="B58" s="90"/>
      <c r="C58" s="249">
        <v>420122</v>
      </c>
      <c r="D58" s="249">
        <v>9725</v>
      </c>
      <c r="E58" s="249">
        <v>7459</v>
      </c>
      <c r="F58" s="249">
        <v>75154</v>
      </c>
      <c r="G58" s="249">
        <v>8678</v>
      </c>
      <c r="H58" s="249">
        <v>214021</v>
      </c>
      <c r="I58" s="249">
        <v>101825</v>
      </c>
      <c r="J58" s="250">
        <v>3260</v>
      </c>
    </row>
    <row r="59" spans="1:20" ht="15" customHeight="1">
      <c r="A59" s="200" t="s">
        <v>210</v>
      </c>
      <c r="B59" s="102"/>
      <c r="C59" s="251">
        <v>3292</v>
      </c>
      <c r="D59" s="251">
        <v>1185</v>
      </c>
      <c r="E59" s="251">
        <v>621</v>
      </c>
      <c r="F59" s="251">
        <v>943</v>
      </c>
      <c r="G59" s="251">
        <v>262</v>
      </c>
      <c r="H59" s="251">
        <v>218</v>
      </c>
      <c r="I59" s="251">
        <v>45</v>
      </c>
      <c r="J59" s="252">
        <v>18</v>
      </c>
    </row>
    <row r="60" spans="1:20" ht="10.5" customHeight="1">
      <c r="A60" s="115"/>
      <c r="B60" s="140"/>
      <c r="C60" s="189"/>
      <c r="D60" s="189"/>
      <c r="E60" s="189"/>
      <c r="F60" s="189"/>
      <c r="G60" s="189"/>
      <c r="H60" s="189"/>
      <c r="I60" s="189"/>
      <c r="J60" s="122"/>
    </row>
    <row r="61" spans="1:20" ht="10.5" customHeight="1">
      <c r="A61" s="324" t="s">
        <v>145</v>
      </c>
      <c r="B61" s="325"/>
      <c r="C61" s="124">
        <v>304677</v>
      </c>
      <c r="D61" s="124">
        <v>68404</v>
      </c>
      <c r="E61" s="124">
        <v>68998</v>
      </c>
      <c r="F61" s="124">
        <v>48669</v>
      </c>
      <c r="G61" s="124">
        <v>30355</v>
      </c>
      <c r="H61" s="124">
        <v>40832</v>
      </c>
      <c r="I61" s="124">
        <v>35617</v>
      </c>
      <c r="J61" s="125">
        <v>11801</v>
      </c>
    </row>
    <row r="62" spans="1:20" ht="10.5" customHeight="1">
      <c r="A62" s="126" t="s">
        <v>146</v>
      </c>
      <c r="B62" s="100"/>
      <c r="C62" s="93"/>
      <c r="D62" s="93"/>
      <c r="E62" s="93"/>
      <c r="F62" s="93"/>
      <c r="G62" s="93"/>
      <c r="H62" s="93"/>
      <c r="I62" s="93"/>
      <c r="J62" s="94"/>
    </row>
    <row r="63" spans="1:20" ht="10.5" customHeight="1">
      <c r="A63" s="121" t="s">
        <v>147</v>
      </c>
      <c r="B63" s="96"/>
      <c r="C63" s="97">
        <v>230012</v>
      </c>
      <c r="D63" s="97">
        <v>56991</v>
      </c>
      <c r="E63" s="97">
        <v>55496</v>
      </c>
      <c r="F63" s="97">
        <v>42261</v>
      </c>
      <c r="G63" s="97">
        <v>26354</v>
      </c>
      <c r="H63" s="97">
        <v>22919</v>
      </c>
      <c r="I63" s="97">
        <v>17836</v>
      </c>
      <c r="J63" s="98">
        <v>8157</v>
      </c>
    </row>
    <row r="64" spans="1:20" ht="10.5" customHeight="1">
      <c r="A64" s="109" t="s">
        <v>148</v>
      </c>
      <c r="B64" s="100"/>
      <c r="C64" s="93">
        <v>123072</v>
      </c>
      <c r="D64" s="93">
        <v>27905</v>
      </c>
      <c r="E64" s="93">
        <v>28757</v>
      </c>
      <c r="F64" s="93">
        <v>21678</v>
      </c>
      <c r="G64" s="93">
        <v>14192</v>
      </c>
      <c r="H64" s="93">
        <v>13422</v>
      </c>
      <c r="I64" s="93">
        <v>12087</v>
      </c>
      <c r="J64" s="94">
        <v>5030</v>
      </c>
    </row>
    <row r="65" spans="1:10" ht="10.5" customHeight="1">
      <c r="A65" s="121" t="s">
        <v>149</v>
      </c>
      <c r="B65" s="96"/>
      <c r="C65" s="97">
        <v>74664</v>
      </c>
      <c r="D65" s="97">
        <v>11413</v>
      </c>
      <c r="E65" s="97">
        <v>13502</v>
      </c>
      <c r="F65" s="97">
        <v>6409</v>
      </c>
      <c r="G65" s="97">
        <v>4001</v>
      </c>
      <c r="H65" s="97">
        <v>17914</v>
      </c>
      <c r="I65" s="97">
        <v>17781</v>
      </c>
      <c r="J65" s="98">
        <v>3644</v>
      </c>
    </row>
    <row r="66" spans="1:10" ht="10.5" customHeight="1">
      <c r="A66" s="112" t="s">
        <v>150</v>
      </c>
      <c r="B66" s="100"/>
      <c r="C66" s="93">
        <v>46010</v>
      </c>
      <c r="D66" s="93">
        <v>8194</v>
      </c>
      <c r="E66" s="93">
        <v>6074</v>
      </c>
      <c r="F66" s="93">
        <v>4260</v>
      </c>
      <c r="G66" s="93">
        <v>1851</v>
      </c>
      <c r="H66" s="93">
        <v>11310</v>
      </c>
      <c r="I66" s="93">
        <v>11645</v>
      </c>
      <c r="J66" s="94">
        <v>2675</v>
      </c>
    </row>
    <row r="67" spans="1:10" ht="10.5" customHeight="1">
      <c r="A67" s="127" t="s">
        <v>151</v>
      </c>
      <c r="B67" s="102"/>
      <c r="C67" s="103">
        <v>23795</v>
      </c>
      <c r="D67" s="103">
        <v>2805</v>
      </c>
      <c r="E67" s="103">
        <v>6195</v>
      </c>
      <c r="F67" s="103">
        <v>1630</v>
      </c>
      <c r="G67" s="103">
        <v>1983</v>
      </c>
      <c r="H67" s="103">
        <v>6254</v>
      </c>
      <c r="I67" s="103">
        <v>4243</v>
      </c>
      <c r="J67" s="104">
        <v>684</v>
      </c>
    </row>
    <row r="68" spans="1:10" ht="10.5" customHeight="1">
      <c r="A68" s="326" t="s">
        <v>152</v>
      </c>
      <c r="B68" s="321"/>
      <c r="C68" s="105">
        <v>604926</v>
      </c>
      <c r="D68" s="105">
        <v>124339</v>
      </c>
      <c r="E68" s="105">
        <v>138731</v>
      </c>
      <c r="F68" s="105">
        <v>106486</v>
      </c>
      <c r="G68" s="105">
        <v>73147</v>
      </c>
      <c r="H68" s="105">
        <v>76290</v>
      </c>
      <c r="I68" s="105">
        <v>61473</v>
      </c>
      <c r="J68" s="106">
        <v>24460</v>
      </c>
    </row>
    <row r="69" spans="1:10" ht="10.5" customHeight="1">
      <c r="A69" s="115" t="s">
        <v>153</v>
      </c>
      <c r="B69" s="100"/>
      <c r="C69" s="93"/>
      <c r="D69" s="93"/>
      <c r="E69" s="93"/>
      <c r="F69" s="93"/>
      <c r="G69" s="93"/>
      <c r="H69" s="93"/>
      <c r="I69" s="93"/>
      <c r="J69" s="94"/>
    </row>
    <row r="70" spans="1:10" ht="10.5" customHeight="1">
      <c r="A70" s="107" t="s">
        <v>154</v>
      </c>
      <c r="B70" s="96"/>
      <c r="C70" s="97">
        <v>156996</v>
      </c>
      <c r="D70" s="97">
        <v>22063</v>
      </c>
      <c r="E70" s="97">
        <v>36440</v>
      </c>
      <c r="F70" s="97">
        <v>24726</v>
      </c>
      <c r="G70" s="97">
        <v>21188</v>
      </c>
      <c r="H70" s="97">
        <v>23642</v>
      </c>
      <c r="I70" s="97">
        <v>20900</v>
      </c>
      <c r="J70" s="98">
        <v>8036</v>
      </c>
    </row>
    <row r="71" spans="1:10" ht="10.5" customHeight="1">
      <c r="A71" s="109" t="s">
        <v>155</v>
      </c>
      <c r="B71" s="100"/>
      <c r="C71" s="93">
        <v>72973</v>
      </c>
      <c r="D71" s="93">
        <v>17778</v>
      </c>
      <c r="E71" s="93">
        <v>19486</v>
      </c>
      <c r="F71" s="93">
        <v>12737</v>
      </c>
      <c r="G71" s="93">
        <v>9111</v>
      </c>
      <c r="H71" s="93">
        <v>5370</v>
      </c>
      <c r="I71" s="93">
        <v>5301</v>
      </c>
      <c r="J71" s="94">
        <v>3189</v>
      </c>
    </row>
    <row r="72" spans="1:10" ht="10.5" customHeight="1">
      <c r="A72" s="115" t="s">
        <v>156</v>
      </c>
      <c r="B72" s="100"/>
      <c r="C72" s="93"/>
      <c r="D72" s="93"/>
      <c r="E72" s="93"/>
      <c r="F72" s="93"/>
      <c r="G72" s="93"/>
      <c r="H72" s="93"/>
      <c r="I72" s="93"/>
      <c r="J72" s="94"/>
    </row>
    <row r="73" spans="1:10" ht="10.5" customHeight="1">
      <c r="A73" s="107" t="s">
        <v>157</v>
      </c>
      <c r="B73" s="96"/>
      <c r="C73" s="97">
        <v>17842</v>
      </c>
      <c r="D73" s="97">
        <v>3378</v>
      </c>
      <c r="E73" s="97">
        <v>5005</v>
      </c>
      <c r="F73" s="97">
        <v>2283</v>
      </c>
      <c r="G73" s="97">
        <v>1828</v>
      </c>
      <c r="H73" s="97">
        <v>2485</v>
      </c>
      <c r="I73" s="97">
        <v>2352</v>
      </c>
      <c r="J73" s="98">
        <v>508</v>
      </c>
    </row>
    <row r="74" spans="1:10" ht="10.5" customHeight="1">
      <c r="A74" s="112" t="s">
        <v>158</v>
      </c>
      <c r="B74" s="100"/>
      <c r="C74" s="93">
        <v>88447</v>
      </c>
      <c r="D74" s="93">
        <v>17231</v>
      </c>
      <c r="E74" s="93">
        <v>21972</v>
      </c>
      <c r="F74" s="93">
        <v>15332</v>
      </c>
      <c r="G74" s="93">
        <v>9617</v>
      </c>
      <c r="H74" s="93">
        <v>11098</v>
      </c>
      <c r="I74" s="93">
        <v>10021</v>
      </c>
      <c r="J74" s="94">
        <v>3175</v>
      </c>
    </row>
    <row r="75" spans="1:10" ht="10.5" customHeight="1">
      <c r="A75" s="107" t="s">
        <v>159</v>
      </c>
      <c r="B75" s="96"/>
      <c r="C75" s="97">
        <v>123680</v>
      </c>
      <c r="D75" s="97">
        <v>19232</v>
      </c>
      <c r="E75" s="97">
        <v>28947</v>
      </c>
      <c r="F75" s="97">
        <v>19848</v>
      </c>
      <c r="G75" s="97">
        <v>18855</v>
      </c>
      <c r="H75" s="97">
        <v>15429</v>
      </c>
      <c r="I75" s="97">
        <v>13828</v>
      </c>
      <c r="J75" s="98">
        <v>7542</v>
      </c>
    </row>
    <row r="76" spans="1:10" ht="10.5" customHeight="1">
      <c r="A76" s="126" t="s">
        <v>160</v>
      </c>
      <c r="B76" s="100"/>
      <c r="C76" s="93"/>
      <c r="D76" s="93"/>
      <c r="E76" s="93"/>
      <c r="F76" s="93"/>
      <c r="G76" s="93"/>
      <c r="H76" s="93"/>
      <c r="I76" s="93"/>
      <c r="J76" s="94"/>
    </row>
    <row r="77" spans="1:10" ht="10.5" customHeight="1">
      <c r="A77" s="111" t="s">
        <v>161</v>
      </c>
      <c r="B77" s="96"/>
      <c r="C77" s="97">
        <v>43102</v>
      </c>
      <c r="D77" s="97">
        <v>8087</v>
      </c>
      <c r="E77" s="97">
        <v>11103</v>
      </c>
      <c r="F77" s="97">
        <v>6563</v>
      </c>
      <c r="G77" s="97">
        <v>7110</v>
      </c>
      <c r="H77" s="97">
        <v>3940</v>
      </c>
      <c r="I77" s="97">
        <v>3916</v>
      </c>
      <c r="J77" s="98">
        <v>2383</v>
      </c>
    </row>
    <row r="78" spans="1:10" ht="10.5" customHeight="1">
      <c r="A78" s="109" t="s">
        <v>162</v>
      </c>
      <c r="B78" s="100"/>
      <c r="C78" s="93">
        <v>159711</v>
      </c>
      <c r="D78" s="93">
        <v>27986</v>
      </c>
      <c r="E78" s="93">
        <v>37548</v>
      </c>
      <c r="F78" s="93">
        <v>27938</v>
      </c>
      <c r="G78" s="93">
        <v>19331</v>
      </c>
      <c r="H78" s="93">
        <v>21938</v>
      </c>
      <c r="I78" s="93">
        <v>17509</v>
      </c>
      <c r="J78" s="94">
        <v>7460</v>
      </c>
    </row>
    <row r="79" spans="1:10" ht="10.5" customHeight="1">
      <c r="A79" s="111" t="s">
        <v>163</v>
      </c>
      <c r="B79" s="96"/>
      <c r="C79" s="97">
        <v>13784</v>
      </c>
      <c r="D79" s="97">
        <v>1847</v>
      </c>
      <c r="E79" s="97">
        <v>3677</v>
      </c>
      <c r="F79" s="97">
        <v>1642</v>
      </c>
      <c r="G79" s="97">
        <v>1918</v>
      </c>
      <c r="H79" s="97">
        <v>1648</v>
      </c>
      <c r="I79" s="97">
        <v>2370</v>
      </c>
      <c r="J79" s="98">
        <v>682</v>
      </c>
    </row>
    <row r="80" spans="1:10" ht="10.5" customHeight="1">
      <c r="A80" s="109" t="s">
        <v>164</v>
      </c>
      <c r="B80" s="100"/>
      <c r="C80" s="93">
        <v>13372</v>
      </c>
      <c r="D80" s="93">
        <v>1921</v>
      </c>
      <c r="E80" s="93">
        <v>3598</v>
      </c>
      <c r="F80" s="93">
        <v>1321</v>
      </c>
      <c r="G80" s="93">
        <v>1940</v>
      </c>
      <c r="H80" s="93">
        <v>1486</v>
      </c>
      <c r="I80" s="93">
        <v>2406</v>
      </c>
      <c r="J80" s="94">
        <v>700</v>
      </c>
    </row>
    <row r="81" spans="1:10" ht="10.5" customHeight="1">
      <c r="A81" s="115" t="s">
        <v>165</v>
      </c>
      <c r="B81" s="100"/>
      <c r="C81" s="93"/>
      <c r="D81" s="93"/>
      <c r="E81" s="93"/>
      <c r="F81" s="93"/>
      <c r="G81" s="93"/>
      <c r="H81" s="93"/>
      <c r="I81" s="93"/>
      <c r="J81" s="94"/>
    </row>
    <row r="82" spans="1:10" ht="10.5" customHeight="1">
      <c r="A82" s="107" t="s">
        <v>166</v>
      </c>
      <c r="B82" s="96"/>
      <c r="C82" s="97">
        <v>194177</v>
      </c>
      <c r="D82" s="97">
        <v>32010</v>
      </c>
      <c r="E82" s="97">
        <v>46471</v>
      </c>
      <c r="F82" s="97">
        <v>32253</v>
      </c>
      <c r="G82" s="97">
        <v>27262</v>
      </c>
      <c r="H82" s="97">
        <v>23503</v>
      </c>
      <c r="I82" s="97">
        <v>22501</v>
      </c>
      <c r="J82" s="98">
        <v>10177</v>
      </c>
    </row>
    <row r="83" spans="1:10" ht="10.5" customHeight="1">
      <c r="A83" s="112" t="s">
        <v>168</v>
      </c>
      <c r="B83" s="100"/>
      <c r="C83" s="93">
        <v>32515</v>
      </c>
      <c r="D83" s="93">
        <v>7371</v>
      </c>
      <c r="E83" s="93">
        <v>8866</v>
      </c>
      <c r="F83" s="93">
        <v>5029</v>
      </c>
      <c r="G83" s="93">
        <v>2711</v>
      </c>
      <c r="H83" s="93">
        <v>4938</v>
      </c>
      <c r="I83" s="93">
        <v>2682</v>
      </c>
      <c r="J83" s="94">
        <v>918</v>
      </c>
    </row>
    <row r="84" spans="1:10" ht="10.5" customHeight="1">
      <c r="A84" s="127" t="s">
        <v>169</v>
      </c>
      <c r="B84" s="102"/>
      <c r="C84" s="103">
        <v>3277</v>
      </c>
      <c r="D84" s="103">
        <v>460</v>
      </c>
      <c r="E84" s="103">
        <v>589</v>
      </c>
      <c r="F84" s="103">
        <v>182</v>
      </c>
      <c r="G84" s="103">
        <v>327</v>
      </c>
      <c r="H84" s="103">
        <v>570</v>
      </c>
      <c r="I84" s="103">
        <v>1018</v>
      </c>
      <c r="J84" s="104">
        <v>130</v>
      </c>
    </row>
    <row r="85" spans="1:10" ht="10.5" customHeight="1">
      <c r="A85" s="75" t="s">
        <v>143</v>
      </c>
      <c r="B85" s="134"/>
      <c r="C85" s="93"/>
      <c r="D85" s="93"/>
      <c r="E85" s="93"/>
      <c r="F85" s="93"/>
      <c r="G85" s="93"/>
      <c r="H85" s="93"/>
      <c r="I85" s="93"/>
      <c r="J85" s="93"/>
    </row>
    <row r="86" spans="1:10" ht="10.5" customHeight="1">
      <c r="A86" s="75" t="s">
        <v>144</v>
      </c>
      <c r="B86" s="134"/>
      <c r="C86" s="93"/>
      <c r="D86" s="93"/>
      <c r="E86" s="93"/>
      <c r="F86" s="93"/>
      <c r="G86" s="93"/>
      <c r="H86" s="93"/>
      <c r="I86" s="93"/>
      <c r="J86" s="93"/>
    </row>
    <row r="117" spans="1:1">
      <c r="A117" s="135"/>
    </row>
    <row r="118" spans="1:1">
      <c r="A118" s="135"/>
    </row>
    <row r="119" spans="1:1">
      <c r="A119" s="135"/>
    </row>
    <row r="120" spans="1:1">
      <c r="A120" s="135"/>
    </row>
    <row r="121" spans="1:1">
      <c r="A121" s="136"/>
    </row>
    <row r="122" spans="1:1">
      <c r="A122" s="135"/>
    </row>
    <row r="123" spans="1:1">
      <c r="A123" s="135"/>
    </row>
    <row r="124" spans="1:1">
      <c r="A124" s="135"/>
    </row>
    <row r="125" spans="1:1">
      <c r="A125" s="135"/>
    </row>
    <row r="126" spans="1:1">
      <c r="A126" s="135"/>
    </row>
    <row r="127" spans="1:1">
      <c r="A127" s="135"/>
    </row>
  </sheetData>
  <sheetProtection algorithmName="SHA-512" hashValue="8oDcqyTllJuDkbsxetJjGeNA+cHhVzJmuOWjmvoBZMg3So4AyUTmZ9g13ojJdjbfy3eFWICx5G3C2Flcgx87TA==" saltValue="rWH3F+9sneT5hgIuz8GkZQ==" spinCount="100000" sheet="1" objects="1" scenarios="1"/>
  <mergeCells count="10">
    <mergeCell ref="A39:B39"/>
    <mergeCell ref="A47:B47"/>
    <mergeCell ref="A61:B61"/>
    <mergeCell ref="A68:B68"/>
    <mergeCell ref="A1:B1"/>
    <mergeCell ref="A2:B2"/>
    <mergeCell ref="A7:B7"/>
    <mergeCell ref="A12:B12"/>
    <mergeCell ref="A24:B24"/>
    <mergeCell ref="A36:B36"/>
  </mergeCells>
  <pageMargins left="0.25" right="0.25" top="0.75" bottom="0.75" header="0.3" footer="0.3"/>
  <pageSetup paperSize="9" scale="78"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outlinePr showOutlineSymbols="0"/>
    <pageSetUpPr autoPageBreaks="0"/>
  </sheetPr>
  <dimension ref="A1:AK136"/>
  <sheetViews>
    <sheetView showOutlineSymbols="0" zoomScaleNormal="100" workbookViewId="0"/>
  </sheetViews>
  <sheetFormatPr defaultColWidth="9.140625" defaultRowHeight="12.75"/>
  <cols>
    <col min="1" max="2" width="9.140625" style="19"/>
    <col min="3" max="3" width="9.140625" style="19" customWidth="1"/>
    <col min="4" max="19" width="9.140625" style="19"/>
    <col min="20" max="20" width="4.7109375" style="19" customWidth="1"/>
    <col min="21" max="16384" width="9.140625" style="19"/>
  </cols>
  <sheetData>
    <row r="1" spans="1:37" ht="26.25">
      <c r="A1" s="18"/>
      <c r="B1" s="331" t="s">
        <v>85</v>
      </c>
      <c r="C1" s="331"/>
      <c r="D1" s="331"/>
      <c r="E1" s="331"/>
      <c r="F1" s="331"/>
      <c r="G1" s="331"/>
      <c r="H1" s="331"/>
      <c r="I1" s="331"/>
      <c r="J1" s="331"/>
      <c r="K1" s="331"/>
      <c r="L1" s="331"/>
      <c r="M1" s="331"/>
      <c r="N1" s="331"/>
      <c r="O1" s="331"/>
      <c r="P1" s="331"/>
      <c r="Q1" s="331"/>
      <c r="R1" s="331"/>
      <c r="S1" s="18"/>
      <c r="T1" s="18"/>
      <c r="U1" s="18"/>
      <c r="V1" s="18"/>
      <c r="W1" s="18"/>
      <c r="X1" s="18"/>
      <c r="Y1" s="18"/>
      <c r="Z1" s="18"/>
      <c r="AA1" s="18"/>
      <c r="AB1" s="18"/>
      <c r="AC1" s="18"/>
      <c r="AD1" s="18"/>
      <c r="AE1" s="18"/>
      <c r="AF1" s="18"/>
      <c r="AG1" s="18"/>
      <c r="AH1" s="18"/>
      <c r="AI1" s="18"/>
      <c r="AJ1" s="18"/>
      <c r="AK1" s="18"/>
    </row>
    <row r="2" spans="1:37">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row>
    <row r="3" spans="1:37">
      <c r="A3" s="18"/>
      <c r="B3" s="20" t="s">
        <v>52</v>
      </c>
      <c r="C3" s="18"/>
      <c r="D3" s="18"/>
      <c r="E3" s="18"/>
      <c r="F3" s="18"/>
      <c r="G3" s="20" t="s">
        <v>53</v>
      </c>
      <c r="H3" s="18"/>
      <c r="I3" s="18"/>
      <c r="J3" s="18"/>
      <c r="K3" s="18"/>
      <c r="L3" s="18"/>
      <c r="M3" s="20" t="s">
        <v>68</v>
      </c>
      <c r="N3" s="18"/>
      <c r="O3" s="18"/>
      <c r="P3" s="18"/>
      <c r="Q3" s="18"/>
      <c r="R3" s="18"/>
      <c r="S3" s="18"/>
      <c r="T3" s="18"/>
      <c r="U3" s="18"/>
      <c r="V3" s="18"/>
      <c r="W3" s="18"/>
      <c r="X3" s="18"/>
      <c r="Y3" s="18"/>
      <c r="Z3" s="18"/>
      <c r="AA3" s="18"/>
      <c r="AB3" s="18"/>
      <c r="AC3" s="18"/>
      <c r="AD3" s="18"/>
      <c r="AE3" s="18"/>
      <c r="AF3" s="18"/>
      <c r="AG3" s="18"/>
      <c r="AH3" s="18"/>
      <c r="AI3" s="18"/>
      <c r="AJ3" s="18"/>
      <c r="AK3" s="18"/>
    </row>
    <row r="4" spans="1:37">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1:37">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row>
    <row r="6" spans="1:37">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ht="15.75">
      <c r="A7" s="18"/>
      <c r="B7" s="332" t="str">
        <f>+"Evolução comparativa em " &amp; Sheet1!I69</f>
        <v>Evolução comparativa em Valor Absoluto</v>
      </c>
      <c r="C7" s="332"/>
      <c r="D7" s="332"/>
      <c r="E7" s="332"/>
      <c r="F7" s="332"/>
      <c r="G7" s="332"/>
      <c r="H7" s="332"/>
      <c r="I7" s="332"/>
      <c r="J7" s="332"/>
      <c r="K7" s="332"/>
      <c r="L7" s="332"/>
      <c r="M7" s="332"/>
      <c r="N7" s="332"/>
      <c r="O7" s="332"/>
      <c r="P7" s="332"/>
      <c r="Q7" s="332"/>
      <c r="R7" s="332"/>
      <c r="S7" s="18"/>
      <c r="T7" s="18"/>
      <c r="U7" s="18"/>
      <c r="V7" s="18"/>
      <c r="W7" s="18"/>
      <c r="X7" s="18"/>
      <c r="Y7" s="18"/>
      <c r="Z7" s="18"/>
      <c r="AA7" s="18"/>
      <c r="AB7" s="18"/>
      <c r="AC7" s="18"/>
      <c r="AD7" s="18"/>
      <c r="AE7" s="18"/>
      <c r="AF7" s="18"/>
      <c r="AG7" s="18"/>
      <c r="AH7" s="18"/>
      <c r="AI7" s="18"/>
      <c r="AJ7" s="18"/>
      <c r="AK7" s="18"/>
    </row>
    <row r="8" spans="1:37">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row>
    <row r="9" spans="1:37">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row>
    <row r="10" spans="1:37">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1:37">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row>
    <row r="12" spans="1:37">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row>
    <row r="13" spans="1:37">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row>
    <row r="14" spans="1:37">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row>
    <row r="15" spans="1:37">
      <c r="A15" s="18"/>
      <c r="B15" s="18"/>
      <c r="C15" s="18"/>
      <c r="D15" s="18"/>
      <c r="E15" s="18"/>
      <c r="F15" s="18"/>
      <c r="G15" s="18"/>
      <c r="H15" s="18"/>
      <c r="I15" s="18"/>
      <c r="J15" s="18"/>
      <c r="K15" s="18"/>
      <c r="L15" s="18"/>
      <c r="M15" s="18"/>
      <c r="N15" s="18"/>
      <c r="O15" s="18"/>
      <c r="P15" s="18"/>
      <c r="Q15" s="18"/>
      <c r="R15" s="18"/>
      <c r="S15" s="18"/>
      <c r="T15" s="18"/>
      <c r="U15" s="20" t="s">
        <v>110</v>
      </c>
      <c r="V15" s="20"/>
      <c r="W15" s="34"/>
      <c r="X15" s="34"/>
      <c r="Y15" s="34"/>
      <c r="Z15" s="34"/>
      <c r="AA15" s="34"/>
      <c r="AB15" s="18"/>
      <c r="AC15" s="18"/>
      <c r="AD15" s="18"/>
      <c r="AE15" s="18"/>
      <c r="AF15" s="18"/>
      <c r="AG15" s="18"/>
      <c r="AH15" s="18"/>
      <c r="AI15" s="18"/>
      <c r="AJ15" s="18"/>
      <c r="AK15" s="18"/>
    </row>
    <row r="16" spans="1:37">
      <c r="A16" s="18"/>
      <c r="B16" s="18"/>
      <c r="C16" s="18"/>
      <c r="D16" s="18"/>
      <c r="E16" s="18"/>
      <c r="F16" s="18"/>
      <c r="G16" s="18"/>
      <c r="H16" s="18"/>
      <c r="I16" s="18"/>
      <c r="J16" s="18"/>
      <c r="K16" s="18"/>
      <c r="L16" s="18"/>
      <c r="M16" s="18"/>
      <c r="N16" s="18"/>
      <c r="O16" s="18"/>
      <c r="P16" s="18"/>
      <c r="Q16" s="18"/>
      <c r="R16" s="18"/>
      <c r="S16" s="18"/>
      <c r="T16" s="18"/>
      <c r="U16" s="334" t="str">
        <f>+Sheet1!C69&amp; "- " &amp;INDEX(Sheet1!$R$72:$R$135,Sheet1!$D$69)</f>
        <v>SAU de explorações  &lt;5 ha- Superfície da exploração que inclui: terras aráveis (limpa e sob-coberto de matas e florestas), horta familiar, culturas permanentes e pastagens permanentes.</v>
      </c>
      <c r="V16" s="334"/>
      <c r="W16" s="334"/>
      <c r="X16" s="334"/>
      <c r="Y16" s="334"/>
      <c r="Z16" s="334"/>
      <c r="AA16" s="334"/>
      <c r="AB16" s="18"/>
      <c r="AC16" s="18"/>
      <c r="AD16" s="18"/>
      <c r="AE16" s="18"/>
      <c r="AF16" s="18"/>
      <c r="AG16" s="18"/>
      <c r="AH16" s="18"/>
      <c r="AI16" s="18"/>
      <c r="AJ16" s="18"/>
      <c r="AK16" s="18"/>
    </row>
    <row r="17" spans="1:37">
      <c r="A17" s="18"/>
      <c r="B17" s="18"/>
      <c r="C17" s="18"/>
      <c r="D17" s="18"/>
      <c r="E17" s="18"/>
      <c r="F17" s="18"/>
      <c r="G17" s="18"/>
      <c r="H17" s="18"/>
      <c r="I17" s="18"/>
      <c r="J17" s="18"/>
      <c r="K17" s="18"/>
      <c r="L17" s="18"/>
      <c r="M17" s="18"/>
      <c r="N17" s="18"/>
      <c r="O17" s="18"/>
      <c r="P17" s="18"/>
      <c r="Q17" s="18"/>
      <c r="R17" s="18"/>
      <c r="S17" s="18"/>
      <c r="T17" s="18"/>
      <c r="U17" s="334"/>
      <c r="V17" s="334"/>
      <c r="W17" s="334"/>
      <c r="X17" s="334"/>
      <c r="Y17" s="334"/>
      <c r="Z17" s="334"/>
      <c r="AA17" s="334"/>
      <c r="AB17" s="18"/>
      <c r="AC17" s="18"/>
      <c r="AD17" s="18"/>
      <c r="AE17" s="18"/>
      <c r="AF17" s="18"/>
      <c r="AG17" s="18"/>
      <c r="AH17" s="18"/>
      <c r="AI17" s="18"/>
      <c r="AJ17" s="18"/>
      <c r="AK17" s="18"/>
    </row>
    <row r="18" spans="1:37">
      <c r="A18" s="18"/>
      <c r="B18" s="18"/>
      <c r="C18" s="18"/>
      <c r="D18" s="18"/>
      <c r="E18" s="18"/>
      <c r="F18" s="18"/>
      <c r="G18" s="18"/>
      <c r="H18" s="18"/>
      <c r="I18" s="18"/>
      <c r="J18" s="18"/>
      <c r="K18" s="18"/>
      <c r="L18" s="18"/>
      <c r="M18" s="18"/>
      <c r="N18" s="18"/>
      <c r="O18" s="18"/>
      <c r="P18" s="18"/>
      <c r="Q18" s="18"/>
      <c r="R18" s="18"/>
      <c r="S18" s="18"/>
      <c r="T18" s="18"/>
      <c r="U18" s="334"/>
      <c r="V18" s="334"/>
      <c r="W18" s="334"/>
      <c r="X18" s="334"/>
      <c r="Y18" s="334"/>
      <c r="Z18" s="334"/>
      <c r="AA18" s="334"/>
      <c r="AB18" s="18"/>
      <c r="AC18" s="18"/>
      <c r="AD18" s="18"/>
      <c r="AE18" s="18"/>
      <c r="AF18" s="18"/>
      <c r="AG18" s="18"/>
      <c r="AH18" s="18"/>
      <c r="AI18" s="18"/>
      <c r="AJ18" s="18"/>
      <c r="AK18" s="18"/>
    </row>
    <row r="19" spans="1:37">
      <c r="A19" s="18"/>
      <c r="B19" s="18"/>
      <c r="C19" s="18"/>
      <c r="D19" s="18"/>
      <c r="E19" s="18"/>
      <c r="F19" s="18"/>
      <c r="G19" s="18"/>
      <c r="H19" s="18"/>
      <c r="I19" s="18"/>
      <c r="J19" s="18"/>
      <c r="K19" s="18"/>
      <c r="L19" s="18"/>
      <c r="M19" s="18"/>
      <c r="N19" s="18"/>
      <c r="O19" s="18"/>
      <c r="P19" s="18"/>
      <c r="Q19" s="18"/>
      <c r="R19" s="18"/>
      <c r="S19" s="18"/>
      <c r="T19" s="18"/>
      <c r="U19" s="334"/>
      <c r="V19" s="334"/>
      <c r="W19" s="334"/>
      <c r="X19" s="334"/>
      <c r="Y19" s="334"/>
      <c r="Z19" s="334"/>
      <c r="AA19" s="334"/>
      <c r="AB19" s="18"/>
      <c r="AC19" s="18"/>
      <c r="AD19" s="18"/>
      <c r="AE19" s="18"/>
      <c r="AF19" s="18"/>
      <c r="AG19" s="18"/>
      <c r="AH19" s="18"/>
      <c r="AI19" s="18"/>
      <c r="AJ19" s="18"/>
      <c r="AK19" s="18"/>
    </row>
    <row r="20" spans="1:37">
      <c r="A20" s="18"/>
      <c r="B20" s="18"/>
      <c r="C20" s="18"/>
      <c r="D20" s="18"/>
      <c r="E20" s="18"/>
      <c r="F20" s="18"/>
      <c r="G20" s="18"/>
      <c r="H20" s="18"/>
      <c r="I20" s="18"/>
      <c r="J20" s="18"/>
      <c r="K20" s="18"/>
      <c r="L20" s="18"/>
      <c r="M20" s="18"/>
      <c r="N20" s="18"/>
      <c r="O20" s="18"/>
      <c r="P20" s="18"/>
      <c r="Q20" s="18"/>
      <c r="R20" s="18"/>
      <c r="S20" s="18"/>
      <c r="T20" s="18"/>
      <c r="U20" s="334"/>
      <c r="V20" s="334"/>
      <c r="W20" s="334"/>
      <c r="X20" s="334"/>
      <c r="Y20" s="334"/>
      <c r="Z20" s="334"/>
      <c r="AA20" s="334"/>
      <c r="AB20" s="18"/>
      <c r="AC20" s="18"/>
      <c r="AD20" s="18"/>
      <c r="AE20" s="18"/>
      <c r="AF20" s="18"/>
      <c r="AG20" s="18"/>
      <c r="AH20" s="18"/>
      <c r="AI20" s="18"/>
      <c r="AJ20" s="18"/>
      <c r="AK20" s="18"/>
    </row>
    <row r="21" spans="1:37">
      <c r="A21" s="18"/>
      <c r="B21" s="18"/>
      <c r="C21" s="18"/>
      <c r="D21" s="18"/>
      <c r="E21" s="18"/>
      <c r="F21" s="18"/>
      <c r="G21" s="18"/>
      <c r="H21" s="18"/>
      <c r="I21" s="18"/>
      <c r="J21" s="18"/>
      <c r="K21" s="18"/>
      <c r="L21" s="18"/>
      <c r="M21" s="18"/>
      <c r="N21" s="18"/>
      <c r="O21" s="18"/>
      <c r="P21" s="18"/>
      <c r="Q21" s="18"/>
      <c r="R21" s="18"/>
      <c r="S21" s="18"/>
      <c r="T21" s="18"/>
      <c r="U21" s="334"/>
      <c r="V21" s="334"/>
      <c r="W21" s="334"/>
      <c r="X21" s="334"/>
      <c r="Y21" s="334"/>
      <c r="Z21" s="334"/>
      <c r="AA21" s="334"/>
      <c r="AB21" s="18"/>
      <c r="AC21" s="18"/>
      <c r="AD21" s="18"/>
      <c r="AE21" s="18"/>
      <c r="AF21" s="18"/>
      <c r="AG21" s="18"/>
      <c r="AH21" s="18"/>
      <c r="AI21" s="18"/>
      <c r="AJ21" s="18"/>
      <c r="AK21" s="18"/>
    </row>
    <row r="22" spans="1:37">
      <c r="A22" s="18"/>
      <c r="B22" s="18"/>
      <c r="C22" s="18"/>
      <c r="D22" s="18"/>
      <c r="E22" s="18"/>
      <c r="F22" s="18"/>
      <c r="G22" s="18"/>
      <c r="H22" s="18"/>
      <c r="I22" s="18"/>
      <c r="J22" s="18"/>
      <c r="K22" s="18"/>
      <c r="L22" s="18"/>
      <c r="M22" s="18"/>
      <c r="N22" s="18"/>
      <c r="O22" s="18"/>
      <c r="P22" s="18"/>
      <c r="Q22" s="18"/>
      <c r="R22" s="18"/>
      <c r="S22" s="18"/>
      <c r="T22" s="18"/>
      <c r="U22" s="334"/>
      <c r="V22" s="334"/>
      <c r="W22" s="334"/>
      <c r="X22" s="334"/>
      <c r="Y22" s="334"/>
      <c r="Z22" s="334"/>
      <c r="AA22" s="334"/>
      <c r="AB22" s="18"/>
      <c r="AC22" s="18"/>
      <c r="AD22" s="18"/>
      <c r="AE22" s="18"/>
      <c r="AF22" s="18"/>
      <c r="AG22" s="18"/>
      <c r="AH22" s="18"/>
      <c r="AI22" s="18"/>
      <c r="AJ22" s="18"/>
      <c r="AK22" s="18"/>
    </row>
    <row r="23" spans="1:37">
      <c r="A23" s="18"/>
      <c r="B23" s="18"/>
      <c r="C23" s="18"/>
      <c r="D23" s="18"/>
      <c r="E23" s="18"/>
      <c r="F23" s="18"/>
      <c r="G23" s="18"/>
      <c r="H23" s="18"/>
      <c r="I23" s="18"/>
      <c r="J23" s="18"/>
      <c r="K23" s="18"/>
      <c r="L23" s="18"/>
      <c r="M23" s="18"/>
      <c r="N23" s="18"/>
      <c r="O23" s="18"/>
      <c r="P23" s="18"/>
      <c r="Q23" s="18"/>
      <c r="R23" s="18"/>
      <c r="S23" s="18"/>
      <c r="T23" s="18"/>
      <c r="U23" s="334"/>
      <c r="V23" s="334"/>
      <c r="W23" s="334"/>
      <c r="X23" s="334"/>
      <c r="Y23" s="334"/>
      <c r="Z23" s="334"/>
      <c r="AA23" s="334"/>
      <c r="AB23" s="18"/>
      <c r="AC23" s="18"/>
      <c r="AD23" s="18"/>
      <c r="AE23" s="18"/>
      <c r="AF23" s="18"/>
      <c r="AG23" s="18"/>
      <c r="AH23" s="18"/>
      <c r="AI23" s="18"/>
      <c r="AJ23" s="18"/>
      <c r="AK23" s="18"/>
    </row>
    <row r="24" spans="1:37" ht="15.75" customHeight="1">
      <c r="A24" s="18"/>
      <c r="B24" s="18"/>
      <c r="C24" s="18"/>
      <c r="D24" s="18"/>
      <c r="E24" s="18"/>
      <c r="F24" s="18"/>
      <c r="G24" s="18"/>
      <c r="H24" s="18"/>
      <c r="I24" s="18"/>
      <c r="J24" s="18"/>
      <c r="K24" s="18"/>
      <c r="L24" s="18"/>
      <c r="M24" s="18"/>
      <c r="N24" s="18"/>
      <c r="O24" s="18"/>
      <c r="P24" s="18"/>
      <c r="Q24" s="18"/>
      <c r="R24" s="18"/>
      <c r="S24" s="18"/>
      <c r="T24" s="18"/>
      <c r="U24" s="35" t="s">
        <v>111</v>
      </c>
      <c r="V24" s="34"/>
      <c r="W24" s="34"/>
      <c r="X24" s="34"/>
      <c r="Y24" s="34"/>
      <c r="Z24" s="34"/>
      <c r="AA24" s="34"/>
      <c r="AB24" s="18"/>
      <c r="AC24" s="18"/>
      <c r="AD24" s="18"/>
      <c r="AE24" s="18"/>
      <c r="AF24" s="18"/>
      <c r="AG24" s="18"/>
      <c r="AH24" s="18"/>
      <c r="AI24" s="18"/>
      <c r="AJ24" s="18"/>
      <c r="AK24" s="18"/>
    </row>
    <row r="25" spans="1:37" ht="11.25" customHeight="1">
      <c r="A25" s="18"/>
      <c r="B25" s="18"/>
      <c r="C25" s="18"/>
      <c r="D25" s="18"/>
      <c r="E25" s="18"/>
      <c r="F25" s="18"/>
      <c r="G25" s="18"/>
      <c r="H25" s="18"/>
      <c r="I25" s="18"/>
      <c r="J25" s="18"/>
      <c r="K25" s="18"/>
      <c r="L25" s="18"/>
      <c r="M25" s="18"/>
      <c r="N25" s="18"/>
      <c r="O25" s="18"/>
      <c r="P25" s="18"/>
      <c r="Q25" s="18"/>
      <c r="R25" s="18"/>
      <c r="S25" s="18"/>
      <c r="T25" s="18"/>
      <c r="U25" s="334" t="str">
        <f>+Sheet1!G69&amp; " - " &amp;INDEX(Sheet1!$R$72:$R$135,Sheet1!$H$69)</f>
        <v>SAU de explorações &gt; 50 ha - Superfície da exploração que inclui: terras aráveis (limpa e sob-coberto de matas e florestas), horta familiar, culturas permanentes e pastagens permanentes.</v>
      </c>
      <c r="V25" s="334"/>
      <c r="W25" s="334"/>
      <c r="X25" s="334"/>
      <c r="Y25" s="334"/>
      <c r="Z25" s="334"/>
      <c r="AA25" s="334"/>
      <c r="AB25" s="18"/>
      <c r="AC25" s="18"/>
      <c r="AD25" s="18"/>
      <c r="AE25" s="18"/>
      <c r="AF25" s="18"/>
      <c r="AG25" s="18"/>
      <c r="AH25" s="18"/>
      <c r="AI25" s="18"/>
      <c r="AJ25" s="18"/>
      <c r="AK25" s="18"/>
    </row>
    <row r="26" spans="1:37" ht="11.25" customHeight="1">
      <c r="A26" s="18"/>
      <c r="B26" s="18"/>
      <c r="C26" s="18"/>
      <c r="D26" s="18"/>
      <c r="E26" s="18"/>
      <c r="F26" s="18"/>
      <c r="G26" s="18"/>
      <c r="H26" s="18"/>
      <c r="I26" s="18"/>
      <c r="J26" s="18"/>
      <c r="K26" s="18"/>
      <c r="L26" s="18"/>
      <c r="M26" s="18"/>
      <c r="N26" s="18"/>
      <c r="O26" s="18"/>
      <c r="P26" s="18"/>
      <c r="Q26" s="18"/>
      <c r="R26" s="18"/>
      <c r="S26" s="18"/>
      <c r="T26" s="18"/>
      <c r="U26" s="334"/>
      <c r="V26" s="334"/>
      <c r="W26" s="334"/>
      <c r="X26" s="334"/>
      <c r="Y26" s="334"/>
      <c r="Z26" s="334"/>
      <c r="AA26" s="334"/>
      <c r="AB26" s="18"/>
      <c r="AC26" s="18"/>
      <c r="AD26" s="18"/>
      <c r="AE26" s="18"/>
      <c r="AF26" s="18"/>
      <c r="AG26" s="18"/>
      <c r="AH26" s="18"/>
      <c r="AI26" s="18"/>
      <c r="AJ26" s="18"/>
      <c r="AK26" s="18"/>
    </row>
    <row r="27" spans="1:37" ht="11.25" customHeight="1">
      <c r="A27" s="18"/>
      <c r="B27" s="18"/>
      <c r="C27" s="18"/>
      <c r="D27" s="18"/>
      <c r="E27" s="18"/>
      <c r="F27" s="18"/>
      <c r="G27" s="18"/>
      <c r="H27" s="18"/>
      <c r="I27" s="18"/>
      <c r="J27" s="18"/>
      <c r="K27" s="18"/>
      <c r="L27" s="18"/>
      <c r="M27" s="18"/>
      <c r="N27" s="18"/>
      <c r="O27" s="18"/>
      <c r="P27" s="18"/>
      <c r="Q27" s="18"/>
      <c r="R27" s="18"/>
      <c r="S27" s="18"/>
      <c r="T27" s="18"/>
      <c r="U27" s="334"/>
      <c r="V27" s="334"/>
      <c r="W27" s="334"/>
      <c r="X27" s="334"/>
      <c r="Y27" s="334"/>
      <c r="Z27" s="334"/>
      <c r="AA27" s="334"/>
      <c r="AB27" s="18"/>
      <c r="AC27" s="18"/>
      <c r="AD27" s="18"/>
      <c r="AE27" s="18"/>
      <c r="AF27" s="18"/>
      <c r="AG27" s="18"/>
      <c r="AH27" s="18"/>
      <c r="AI27" s="18"/>
      <c r="AJ27" s="18"/>
      <c r="AK27" s="18"/>
    </row>
    <row r="28" spans="1:37" ht="31.5" customHeight="1">
      <c r="A28" s="18"/>
      <c r="B28" s="18"/>
      <c r="C28" s="18"/>
      <c r="D28" s="18"/>
      <c r="E28" s="18"/>
      <c r="F28" s="18"/>
      <c r="G28" s="18"/>
      <c r="H28" s="18"/>
      <c r="I28" s="18"/>
      <c r="J28" s="18"/>
      <c r="K28" s="18"/>
      <c r="L28" s="18"/>
      <c r="M28" s="18"/>
      <c r="N28" s="18"/>
      <c r="O28" s="18"/>
      <c r="P28" s="18"/>
      <c r="Q28" s="18"/>
      <c r="R28" s="18"/>
      <c r="S28" s="18"/>
      <c r="T28" s="18"/>
      <c r="U28" s="334"/>
      <c r="V28" s="334"/>
      <c r="W28" s="334"/>
      <c r="X28" s="334"/>
      <c r="Y28" s="334"/>
      <c r="Z28" s="334"/>
      <c r="AA28" s="334"/>
      <c r="AB28" s="18"/>
      <c r="AC28" s="18"/>
      <c r="AD28" s="18"/>
      <c r="AE28" s="18"/>
      <c r="AF28" s="18"/>
      <c r="AG28" s="18"/>
      <c r="AH28" s="18"/>
      <c r="AI28" s="18"/>
      <c r="AJ28" s="18"/>
      <c r="AK28" s="18"/>
    </row>
    <row r="29" spans="1:37" ht="11.25" customHeight="1">
      <c r="A29" s="18"/>
      <c r="B29" s="18"/>
      <c r="C29" s="18"/>
      <c r="D29" s="18"/>
      <c r="E29" s="18"/>
      <c r="F29" s="18"/>
      <c r="G29" s="18"/>
      <c r="H29" s="18"/>
      <c r="I29" s="18"/>
      <c r="J29" s="18"/>
      <c r="K29" s="18"/>
      <c r="L29" s="18"/>
      <c r="M29" s="18"/>
      <c r="N29" s="18"/>
      <c r="O29" s="18"/>
      <c r="P29" s="18"/>
      <c r="Q29" s="18"/>
      <c r="R29" s="18"/>
      <c r="S29" s="18"/>
      <c r="T29" s="18"/>
      <c r="U29" s="334"/>
      <c r="V29" s="334"/>
      <c r="W29" s="334"/>
      <c r="X29" s="334"/>
      <c r="Y29" s="334"/>
      <c r="Z29" s="334"/>
      <c r="AA29" s="334"/>
      <c r="AB29" s="18"/>
      <c r="AC29" s="18"/>
      <c r="AD29" s="18"/>
      <c r="AE29" s="18"/>
      <c r="AF29" s="18"/>
      <c r="AG29" s="18"/>
      <c r="AH29" s="18"/>
      <c r="AI29" s="18"/>
      <c r="AJ29" s="18"/>
      <c r="AK29" s="18"/>
    </row>
    <row r="30" spans="1:37" ht="11.25" customHeight="1">
      <c r="A30" s="18"/>
      <c r="B30" s="18"/>
      <c r="C30" s="18"/>
      <c r="D30" s="18"/>
      <c r="E30" s="18"/>
      <c r="F30" s="18"/>
      <c r="G30" s="18"/>
      <c r="H30" s="18"/>
      <c r="I30" s="18"/>
      <c r="J30" s="18"/>
      <c r="K30" s="18"/>
      <c r="L30" s="18"/>
      <c r="M30" s="18"/>
      <c r="N30" s="18"/>
      <c r="O30" s="18"/>
      <c r="P30" s="18"/>
      <c r="Q30" s="18"/>
      <c r="R30" s="18"/>
      <c r="S30" s="18"/>
      <c r="T30" s="18"/>
      <c r="U30" s="334"/>
      <c r="V30" s="334"/>
      <c r="W30" s="334"/>
      <c r="X30" s="334"/>
      <c r="Y30" s="334"/>
      <c r="Z30" s="334"/>
      <c r="AA30" s="334"/>
      <c r="AB30" s="18"/>
      <c r="AC30" s="18"/>
      <c r="AD30" s="18"/>
      <c r="AE30" s="18"/>
      <c r="AF30" s="18"/>
      <c r="AG30" s="18"/>
      <c r="AH30" s="18"/>
      <c r="AI30" s="18"/>
      <c r="AJ30" s="18"/>
      <c r="AK30" s="18"/>
    </row>
    <row r="31" spans="1:37" ht="11.25" customHeight="1">
      <c r="A31" s="18"/>
      <c r="B31" s="18"/>
      <c r="C31" s="18"/>
      <c r="D31" s="18"/>
      <c r="E31" s="18"/>
      <c r="F31" s="18"/>
      <c r="G31" s="18"/>
      <c r="H31" s="18"/>
      <c r="I31" s="18"/>
      <c r="J31" s="18"/>
      <c r="K31" s="18"/>
      <c r="L31" s="18"/>
      <c r="M31" s="18"/>
      <c r="N31" s="18"/>
      <c r="O31" s="18"/>
      <c r="P31" s="18"/>
      <c r="Q31" s="18"/>
      <c r="R31" s="18"/>
      <c r="S31" s="18"/>
      <c r="T31" s="18"/>
      <c r="U31" s="334"/>
      <c r="V31" s="334"/>
      <c r="W31" s="334"/>
      <c r="X31" s="334"/>
      <c r="Y31" s="334"/>
      <c r="Z31" s="334"/>
      <c r="AA31" s="334"/>
      <c r="AB31" s="18"/>
      <c r="AC31" s="18"/>
      <c r="AD31" s="18"/>
      <c r="AE31" s="18"/>
      <c r="AF31" s="18"/>
      <c r="AG31" s="18"/>
      <c r="AH31" s="18"/>
      <c r="AI31" s="18"/>
      <c r="AJ31" s="18"/>
      <c r="AK31" s="18"/>
    </row>
    <row r="32" spans="1:37" ht="11.25" customHeight="1">
      <c r="A32" s="18"/>
      <c r="B32" s="18"/>
      <c r="C32" s="18"/>
      <c r="D32" s="18"/>
      <c r="E32" s="18"/>
      <c r="F32" s="18"/>
      <c r="G32" s="18"/>
      <c r="H32" s="18"/>
      <c r="I32" s="18"/>
      <c r="J32" s="18"/>
      <c r="K32" s="18"/>
      <c r="L32" s="18"/>
      <c r="M32" s="18"/>
      <c r="N32" s="18"/>
      <c r="O32" s="18"/>
      <c r="P32" s="18"/>
      <c r="Q32" s="18"/>
      <c r="R32" s="18"/>
      <c r="S32" s="18"/>
      <c r="T32" s="18"/>
      <c r="U32" s="334"/>
      <c r="V32" s="334"/>
      <c r="W32" s="334"/>
      <c r="X32" s="334"/>
      <c r="Y32" s="334"/>
      <c r="Z32" s="334"/>
      <c r="AA32" s="334"/>
      <c r="AB32" s="18"/>
      <c r="AC32" s="18"/>
      <c r="AD32" s="18"/>
      <c r="AE32" s="18"/>
      <c r="AF32" s="18"/>
      <c r="AG32" s="18"/>
      <c r="AH32" s="18"/>
      <c r="AI32" s="18"/>
      <c r="AJ32" s="18"/>
      <c r="AK32" s="18"/>
    </row>
    <row r="33" spans="1:37" ht="11.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7" ht="11.25" customHeight="1">
      <c r="A34" s="18"/>
      <c r="B34" s="18"/>
      <c r="C34" s="18"/>
      <c r="D34" s="18"/>
      <c r="E34" s="18"/>
      <c r="F34" s="18"/>
      <c r="G34" s="18"/>
      <c r="H34" s="18"/>
      <c r="I34" s="18"/>
      <c r="J34" s="18"/>
      <c r="K34" s="18"/>
      <c r="L34" s="18"/>
      <c r="M34" s="18"/>
      <c r="N34" s="18"/>
      <c r="O34" s="18"/>
      <c r="P34" s="18"/>
      <c r="Q34" s="18"/>
      <c r="R34" s="18"/>
      <c r="S34" s="18"/>
      <c r="T34" s="21" t="s">
        <v>13</v>
      </c>
      <c r="U34" s="22"/>
      <c r="V34" s="23"/>
      <c r="W34" s="18"/>
      <c r="X34" s="18"/>
      <c r="Y34" s="18"/>
      <c r="Z34" s="18"/>
      <c r="AA34" s="18"/>
      <c r="AB34" s="18"/>
      <c r="AC34" s="18"/>
      <c r="AD34" s="18"/>
      <c r="AE34" s="18"/>
      <c r="AF34" s="18"/>
      <c r="AG34" s="18"/>
      <c r="AH34" s="18"/>
      <c r="AI34" s="18"/>
      <c r="AJ34" s="18"/>
      <c r="AK34" s="18"/>
    </row>
    <row r="35" spans="1:37" ht="15.75">
      <c r="A35" s="18"/>
      <c r="B35" s="18"/>
      <c r="C35" s="18"/>
      <c r="D35" s="18"/>
      <c r="E35" s="18"/>
      <c r="F35" s="18"/>
      <c r="G35" s="18"/>
      <c r="H35" s="18"/>
      <c r="I35" s="18"/>
      <c r="J35" s="18"/>
      <c r="K35" s="18"/>
      <c r="L35" s="18"/>
      <c r="M35" s="18"/>
      <c r="N35" s="18"/>
      <c r="O35" s="18"/>
      <c r="P35" s="18"/>
      <c r="Q35" s="18"/>
      <c r="R35" s="18"/>
      <c r="S35" s="18"/>
      <c r="T35" s="24"/>
      <c r="U35" s="25"/>
      <c r="V35" s="23"/>
      <c r="W35" s="18"/>
      <c r="X35" s="18"/>
      <c r="Y35" s="18"/>
      <c r="Z35" s="18"/>
      <c r="AA35" s="18"/>
      <c r="AB35" s="18"/>
      <c r="AC35" s="18"/>
      <c r="AD35" s="18"/>
      <c r="AE35" s="18"/>
      <c r="AF35" s="18"/>
      <c r="AG35" s="18"/>
      <c r="AH35" s="18"/>
      <c r="AI35" s="18"/>
      <c r="AJ35" s="18"/>
      <c r="AK35" s="18"/>
    </row>
    <row r="36" spans="1:37" ht="15.75">
      <c r="A36" s="18"/>
      <c r="B36" s="18"/>
      <c r="C36" s="18"/>
      <c r="D36" s="18"/>
      <c r="E36" s="18"/>
      <c r="F36" s="18"/>
      <c r="G36" s="18"/>
      <c r="H36" s="18"/>
      <c r="I36" s="18"/>
      <c r="J36" s="18"/>
      <c r="K36" s="18"/>
      <c r="L36" s="18"/>
      <c r="M36" s="18"/>
      <c r="N36" s="18"/>
      <c r="O36" s="18"/>
      <c r="P36" s="18"/>
      <c r="Q36" s="18"/>
      <c r="R36" s="18"/>
      <c r="S36" s="18"/>
      <c r="T36" s="24"/>
      <c r="U36" s="26" t="s">
        <v>14</v>
      </c>
      <c r="V36" s="23"/>
      <c r="W36" s="18"/>
      <c r="X36" s="18"/>
      <c r="Y36" s="18"/>
      <c r="Z36" s="18"/>
      <c r="AA36" s="18"/>
      <c r="AB36" s="18"/>
      <c r="AC36" s="18"/>
      <c r="AD36" s="18"/>
      <c r="AE36" s="18"/>
      <c r="AF36" s="18"/>
      <c r="AG36" s="18"/>
      <c r="AH36" s="18"/>
      <c r="AI36" s="18"/>
      <c r="AJ36" s="18"/>
      <c r="AK36" s="18"/>
    </row>
    <row r="37" spans="1:37" ht="15.75">
      <c r="A37" s="18"/>
      <c r="B37" s="18"/>
      <c r="C37" s="18"/>
      <c r="D37" s="18"/>
      <c r="E37" s="18"/>
      <c r="F37" s="18"/>
      <c r="G37" s="18"/>
      <c r="H37" s="18"/>
      <c r="I37" s="18"/>
      <c r="J37" s="18"/>
      <c r="K37" s="18"/>
      <c r="L37" s="18"/>
      <c r="M37" s="18"/>
      <c r="N37" s="18"/>
      <c r="O37" s="18"/>
      <c r="P37" s="18"/>
      <c r="Q37" s="18"/>
      <c r="R37" s="18"/>
      <c r="S37" s="18"/>
      <c r="T37" s="24"/>
      <c r="U37" s="27" t="s">
        <v>181</v>
      </c>
      <c r="V37" s="23"/>
      <c r="W37" s="18"/>
      <c r="X37" s="18"/>
      <c r="Y37" s="18"/>
      <c r="Z37" s="18"/>
      <c r="AA37" s="18"/>
      <c r="AB37" s="18"/>
      <c r="AC37" s="18"/>
      <c r="AD37" s="18"/>
      <c r="AE37" s="18"/>
      <c r="AF37" s="18"/>
      <c r="AG37" s="18"/>
      <c r="AH37" s="18"/>
      <c r="AI37" s="18"/>
      <c r="AJ37" s="18"/>
      <c r="AK37" s="18"/>
    </row>
    <row r="38" spans="1:37">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row>
    <row r="39" spans="1:37" ht="15">
      <c r="A39" s="36" t="s">
        <v>70</v>
      </c>
      <c r="B39" s="333" t="str">
        <f>+INDEX('Evolução Estrutura'!D126:D127,Sheet1!J69)</f>
        <v>A área de SAU de explorações  &lt;5 ha (ha) passou de 731 458 ha em 1989 para 353 291 ha em 2019. A área de SAU de explorações &gt; 50 ha (ha) passou de 2 057 316 ha em 1989 para 2 662 297 ha em 2019.</v>
      </c>
      <c r="C39" s="333"/>
      <c r="D39" s="333"/>
      <c r="E39" s="333"/>
      <c r="F39" s="333"/>
      <c r="G39" s="333"/>
      <c r="H39" s="333"/>
      <c r="I39" s="333"/>
      <c r="J39" s="333"/>
      <c r="K39" s="333"/>
      <c r="L39" s="333"/>
      <c r="M39" s="333"/>
      <c r="N39" s="333"/>
      <c r="O39" s="333"/>
      <c r="P39" s="333"/>
      <c r="Q39" s="333"/>
      <c r="R39" s="333"/>
      <c r="S39" s="333"/>
      <c r="T39" s="18"/>
      <c r="U39" s="18"/>
      <c r="V39" s="18"/>
      <c r="W39" s="18"/>
      <c r="X39" s="18"/>
      <c r="Y39" s="18"/>
      <c r="Z39" s="18"/>
      <c r="AA39" s="18"/>
      <c r="AB39" s="18"/>
      <c r="AC39" s="18"/>
      <c r="AD39" s="18"/>
      <c r="AE39" s="18"/>
      <c r="AF39" s="18"/>
      <c r="AG39" s="18"/>
      <c r="AH39" s="18"/>
      <c r="AI39" s="18"/>
      <c r="AJ39" s="18"/>
      <c r="AK39" s="18"/>
    </row>
    <row r="40" spans="1:37" ht="18" customHeight="1">
      <c r="A40" s="18"/>
      <c r="B40" s="333"/>
      <c r="C40" s="333"/>
      <c r="D40" s="333"/>
      <c r="E40" s="333"/>
      <c r="F40" s="333"/>
      <c r="G40" s="333"/>
      <c r="H40" s="333"/>
      <c r="I40" s="333"/>
      <c r="J40" s="333"/>
      <c r="K40" s="333"/>
      <c r="L40" s="333"/>
      <c r="M40" s="333"/>
      <c r="N40" s="333"/>
      <c r="O40" s="333"/>
      <c r="P40" s="333"/>
      <c r="Q40" s="333"/>
      <c r="R40" s="333"/>
      <c r="S40" s="333"/>
      <c r="T40" s="18"/>
      <c r="U40" s="18"/>
      <c r="V40" s="18"/>
      <c r="W40" s="18"/>
      <c r="X40" s="18"/>
      <c r="Y40" s="18"/>
      <c r="Z40" s="18"/>
      <c r="AA40" s="18"/>
      <c r="AB40" s="18"/>
      <c r="AC40" s="18"/>
      <c r="AD40" s="18"/>
      <c r="AE40" s="18"/>
      <c r="AF40" s="18"/>
      <c r="AG40" s="18"/>
      <c r="AH40" s="18"/>
      <c r="AI40" s="18"/>
      <c r="AJ40" s="18"/>
      <c r="AK40" s="18"/>
    </row>
    <row r="41" spans="1:37">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row>
    <row r="42" spans="1:37">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row>
    <row r="43" spans="1:37">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row>
    <row r="44" spans="1:37">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row>
    <row r="45" spans="1:37">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row>
    <row r="46" spans="1:37">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row>
    <row r="47" spans="1:37">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row>
    <row r="48" spans="1:37">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row>
    <row r="49" spans="1:37">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1:37">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row>
    <row r="51" spans="1:37">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row>
    <row r="52" spans="1:37">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row>
    <row r="53" spans="1:37">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row>
    <row r="54" spans="1:37">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1:37">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row>
    <row r="56" spans="1:37">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row>
    <row r="57" spans="1:37">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row>
    <row r="58" spans="1:37">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row>
    <row r="59" spans="1:37">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row>
    <row r="60" spans="1:37">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row>
    <row r="61" spans="1:37">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row>
    <row r="62" spans="1:37">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row>
    <row r="63" spans="1:37">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row>
    <row r="64" spans="1:37">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row>
    <row r="65" spans="1:37">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row>
    <row r="67" spans="1:37">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row>
    <row r="68" spans="1:37">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1:37">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row>
    <row r="70" spans="1:37">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row>
    <row r="71" spans="1:37">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2" spans="1:37">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row>
    <row r="73" spans="1:37">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row>
    <row r="74" spans="1:37">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row>
    <row r="75" spans="1:37">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row>
    <row r="76" spans="1:37">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row>
    <row r="77" spans="1:37">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row>
    <row r="78" spans="1:37">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row>
    <row r="79" spans="1:37">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row>
    <row r="80" spans="1:37">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row>
    <row r="81" spans="1:37">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row>
    <row r="82" spans="1:37">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row>
    <row r="83" spans="1:37">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row>
    <row r="84" spans="1:37">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row>
    <row r="85" spans="1:37">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row>
    <row r="86" spans="1:37">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row>
    <row r="87" spans="1:37">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row>
    <row r="88" spans="1:37">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row>
    <row r="89" spans="1:37">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row>
    <row r="90" spans="1:37">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row>
    <row r="91" spans="1:37">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row>
    <row r="92" spans="1:37">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row>
    <row r="93" spans="1:37">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row>
    <row r="94" spans="1:37">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row>
    <row r="95" spans="1:37">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row>
    <row r="96" spans="1:37">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row>
    <row r="97" spans="1:37">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row>
    <row r="98" spans="1:37">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row>
    <row r="99" spans="1:37">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row>
    <row r="100" spans="1:37">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row>
    <row r="101" spans="1:37">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row>
    <row r="102" spans="1:37">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row>
    <row r="103" spans="1:37">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row>
    <row r="104" spans="1:37">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row>
    <row r="105" spans="1:37">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row>
    <row r="106" spans="1:37">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row>
    <row r="107" spans="1:37">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row>
    <row r="108" spans="1:37">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row>
    <row r="109" spans="1:37">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row>
    <row r="110" spans="1:37">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row>
    <row r="111" spans="1:37">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row>
    <row r="112" spans="1:37">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row>
    <row r="113" spans="1:37">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row>
    <row r="114" spans="1:37">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row>
    <row r="115" spans="1:37">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row>
    <row r="116" spans="1:37">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row>
    <row r="117" spans="1:37">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row>
    <row r="118" spans="1:37">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row>
    <row r="119" spans="1:37">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row>
    <row r="120" spans="1:37">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row>
    <row r="121" spans="1:37">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row>
    <row r="122" spans="1:37">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row>
    <row r="123" spans="1:37">
      <c r="A123" s="18"/>
      <c r="B123" s="18"/>
      <c r="C123" s="18"/>
      <c r="D123" s="28">
        <v>1989</v>
      </c>
      <c r="E123" s="28">
        <v>1993</v>
      </c>
      <c r="F123" s="28">
        <v>1995</v>
      </c>
      <c r="G123" s="28">
        <v>1997</v>
      </c>
      <c r="H123" s="28">
        <v>1999</v>
      </c>
      <c r="I123" s="28">
        <v>2003</v>
      </c>
      <c r="J123" s="28">
        <v>2005</v>
      </c>
      <c r="K123" s="28">
        <v>2007</v>
      </c>
      <c r="L123" s="28">
        <v>2009</v>
      </c>
      <c r="M123" s="28">
        <v>2013</v>
      </c>
      <c r="N123" s="28">
        <v>2016</v>
      </c>
      <c r="O123" s="28">
        <v>2019</v>
      </c>
      <c r="P123" s="18"/>
      <c r="Q123" s="18"/>
      <c r="R123" s="18"/>
      <c r="S123" s="18"/>
      <c r="T123" s="18"/>
      <c r="U123" s="18"/>
      <c r="V123" s="18"/>
      <c r="W123" s="18"/>
      <c r="X123" s="18"/>
      <c r="Y123" s="18"/>
      <c r="Z123" s="18"/>
      <c r="AA123" s="18"/>
      <c r="AB123" s="18"/>
      <c r="AC123" s="18"/>
      <c r="AD123" s="18"/>
      <c r="AE123" s="18"/>
      <c r="AF123" s="18"/>
      <c r="AG123" s="18"/>
      <c r="AH123" s="18"/>
      <c r="AI123" s="18"/>
      <c r="AJ123" s="18"/>
      <c r="AK123" s="18"/>
    </row>
    <row r="124" spans="1:37">
      <c r="A124" s="18"/>
      <c r="B124" s="18"/>
      <c r="C124" s="29" t="str">
        <f>+INDEX(C129:C130,Sheet1!$J$69) &amp; " (" &amp; Sheet1!E69 &amp; ")"</f>
        <v>SAU de explorações  &lt;5 ha (ha)</v>
      </c>
      <c r="D124" s="29">
        <f>+INDEX(D129:D130,Sheet1!$J$69)</f>
        <v>731458</v>
      </c>
      <c r="E124" s="29">
        <f>+INDEX(E129:E130,Sheet1!$J$69)</f>
        <v>625118</v>
      </c>
      <c r="F124" s="29">
        <f>+INDEX(F129:F130,Sheet1!$J$69)</f>
        <v>574760</v>
      </c>
      <c r="G124" s="29">
        <f>+INDEX(G129:G130,Sheet1!$J$69)</f>
        <v>527529</v>
      </c>
      <c r="H124" s="29">
        <f>+INDEX(H129:H130,Sheet1!$J$69)</f>
        <v>513791</v>
      </c>
      <c r="I124" s="29">
        <f>+INDEX(I129:I130,Sheet1!$J$69)</f>
        <v>463738</v>
      </c>
      <c r="J124" s="29">
        <f>+INDEX(J129:J130,Sheet1!$J$69)</f>
        <v>401651</v>
      </c>
      <c r="K124" s="29">
        <f>+INDEX(K129:K130,Sheet1!$J$69)</f>
        <v>335945</v>
      </c>
      <c r="L124" s="29">
        <f>+INDEX(L129:L130,Sheet1!$J$69)</f>
        <v>382341</v>
      </c>
      <c r="M124" s="29">
        <f>+INDEX(M129:M130,Sheet1!$J$69)</f>
        <v>325926</v>
      </c>
      <c r="N124" s="29">
        <f>+INDEX(N129:N130,Sheet1!$J$69)</f>
        <v>318159</v>
      </c>
      <c r="O124" s="29">
        <f>+INDEX(O129:O130,Sheet1!$J$69)</f>
        <v>353291</v>
      </c>
      <c r="P124" s="18"/>
      <c r="Q124" s="18"/>
      <c r="R124" s="18"/>
      <c r="S124" s="18"/>
      <c r="T124" s="18"/>
      <c r="U124" s="18"/>
      <c r="V124" s="18"/>
      <c r="W124" s="18"/>
      <c r="X124" s="18"/>
      <c r="Y124" s="18"/>
      <c r="Z124" s="18"/>
      <c r="AA124" s="18"/>
      <c r="AB124" s="18"/>
      <c r="AC124" s="18"/>
      <c r="AD124" s="18"/>
      <c r="AE124" s="18"/>
      <c r="AF124" s="18"/>
      <c r="AG124" s="18"/>
      <c r="AH124" s="18"/>
      <c r="AI124" s="18"/>
      <c r="AJ124" s="18"/>
      <c r="AK124" s="18"/>
    </row>
    <row r="125" spans="1:37">
      <c r="A125" s="18"/>
      <c r="B125" s="18"/>
      <c r="C125" s="29" t="str">
        <f>+INDEX(C131:C132,Sheet1!$J$69)  &amp; " (" &amp; Sheet1!F69 &amp; ")"</f>
        <v>SAU de explorações &gt; 50 ha (ha)</v>
      </c>
      <c r="D125" s="29">
        <f>+INDEX(D131:D132,Sheet1!$J$69)</f>
        <v>2057316</v>
      </c>
      <c r="E125" s="29">
        <f>+INDEX(E131:E132,Sheet1!$J$69)</f>
        <v>2062323</v>
      </c>
      <c r="F125" s="29">
        <f>+INDEX(F131:F132,Sheet1!$J$69)</f>
        <v>2099337</v>
      </c>
      <c r="G125" s="29">
        <f>+INDEX(G131:G132,Sheet1!$J$69)</f>
        <v>2102382</v>
      </c>
      <c r="H125" s="29">
        <f>+INDEX(H131:H132,Sheet1!$J$69)</f>
        <v>2294091</v>
      </c>
      <c r="I125" s="29">
        <f>+INDEX(I131:I132,Sheet1!$J$69)</f>
        <v>2223188</v>
      </c>
      <c r="J125" s="29">
        <f>+INDEX(J131:J132,Sheet1!$J$69)</f>
        <v>2290236</v>
      </c>
      <c r="K125" s="29">
        <f>+INDEX(K131:K132,Sheet1!$J$69)</f>
        <v>2215219</v>
      </c>
      <c r="L125" s="29">
        <f>+INDEX(L131:L132,Sheet1!$J$69)</f>
        <v>2382459</v>
      </c>
      <c r="M125" s="29">
        <f>+INDEX(M131:M132,Sheet1!$J$69)</f>
        <v>2394395</v>
      </c>
      <c r="N125" s="29">
        <f>+INDEX(N131:N132,Sheet1!$J$69)</f>
        <v>2396012</v>
      </c>
      <c r="O125" s="29">
        <f>+INDEX(O131:O132,Sheet1!$J$69)</f>
        <v>2662297</v>
      </c>
      <c r="P125" s="18"/>
      <c r="Q125" s="18"/>
      <c r="R125" s="18"/>
      <c r="S125" s="18"/>
      <c r="T125" s="18"/>
      <c r="U125" s="18"/>
      <c r="V125" s="18"/>
      <c r="W125" s="18"/>
      <c r="X125" s="18"/>
      <c r="Y125" s="18"/>
      <c r="Z125" s="18"/>
      <c r="AA125" s="18"/>
      <c r="AB125" s="18"/>
      <c r="AC125" s="18"/>
      <c r="AD125" s="18"/>
      <c r="AE125" s="18"/>
      <c r="AF125" s="18"/>
      <c r="AG125" s="18"/>
      <c r="AH125" s="18"/>
      <c r="AI125" s="18"/>
      <c r="AJ125" s="18"/>
      <c r="AK125" s="18"/>
    </row>
    <row r="126" spans="1:37">
      <c r="A126" s="18"/>
      <c r="B126" s="18"/>
      <c r="C126" s="18"/>
      <c r="D126" s="18" t="str">
        <f>+Sheet1!$M$69&amp;" " &amp;C124&amp; " passou de " &amp;+TEXT(D124,"### ### ###")&amp; " " &amp; Sheet1!$E$69&amp; " em 1989 para " &amp;+TEXT(O124,"### ### ###")&amp; " " &amp;Sheet1!$E$69&amp; " em 2019. " &amp; Sheet1!$Q$69&amp;" " &amp;C125&amp; " passou de " &amp;+TEXT(D125,"### ### ###")&amp; " " &amp; Sheet1!$F$69&amp; " em 1989 para " &amp;+TEXT(O125,"### ### ###")&amp; " " &amp;Sheet1!$F$69&amp; " em 2019."</f>
        <v>A área de SAU de explorações  &lt;5 ha (ha) passou de 731 458 ha em 1989 para 353 291 ha em 2019. A área de SAU de explorações &gt; 50 ha (ha) passou de 2 057 316 ha em 1989 para 2 662 297 ha em 2019.</v>
      </c>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row>
    <row r="127" spans="1:37">
      <c r="A127" s="18"/>
      <c r="B127" s="18"/>
      <c r="C127" s="18"/>
      <c r="D127" s="18" t="str">
        <f>+Sheet1!$M$69&amp;" " &amp;C124&amp; " em 2019 era " &amp;+TEXT(O124,"### ### ###")&amp; "% do valor de 1989. " &amp; Sheet1!$Q$69&amp;" " &amp;C125&amp; " em 2019 era " &amp;+TEXT(O125,"### ### ###")&amp; "% do valor de 1989."</f>
        <v>A área de SAU de explorações  &lt;5 ha (ha) em 2019 era 353 291% do valor de 1989. A área de SAU de explorações &gt; 50 ha (ha) em 2019 era 2 662 297% do valor de 1989.</v>
      </c>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row>
    <row r="128" spans="1:37">
      <c r="A128" s="18"/>
      <c r="B128" s="18"/>
      <c r="C128" s="18"/>
      <c r="D128" s="28">
        <v>1989</v>
      </c>
      <c r="E128" s="28">
        <v>1993</v>
      </c>
      <c r="F128" s="28">
        <v>1995</v>
      </c>
      <c r="G128" s="28">
        <v>1997</v>
      </c>
      <c r="H128" s="28">
        <v>1999</v>
      </c>
      <c r="I128" s="28">
        <v>2003</v>
      </c>
      <c r="J128" s="28">
        <v>2005</v>
      </c>
      <c r="K128" s="28">
        <v>2007</v>
      </c>
      <c r="L128" s="28">
        <v>2009</v>
      </c>
      <c r="M128" s="28">
        <v>2013</v>
      </c>
      <c r="N128" s="28">
        <v>2016</v>
      </c>
      <c r="O128" s="18">
        <v>2019</v>
      </c>
      <c r="P128" s="18"/>
      <c r="Q128" s="18"/>
      <c r="R128" s="18"/>
      <c r="S128" s="18"/>
      <c r="T128" s="18"/>
      <c r="U128" s="18"/>
      <c r="V128" s="18"/>
      <c r="W128" s="18"/>
      <c r="X128" s="18"/>
      <c r="Y128" s="18"/>
      <c r="Z128" s="18"/>
      <c r="AA128" s="18"/>
      <c r="AB128" s="18"/>
      <c r="AC128" s="18"/>
      <c r="AD128" s="18"/>
      <c r="AE128" s="18"/>
      <c r="AF128" s="18"/>
      <c r="AG128" s="18"/>
      <c r="AH128" s="18"/>
      <c r="AI128" s="18"/>
      <c r="AJ128" s="18"/>
      <c r="AK128" s="18"/>
    </row>
    <row r="129" spans="1:37">
      <c r="A129" s="18"/>
      <c r="B129" s="18"/>
      <c r="C129" s="18" t="str">
        <f>+Sheet1!C69</f>
        <v>SAU de explorações  &lt;5 ha</v>
      </c>
      <c r="D129" s="29">
        <f>+INDEX(Sheet1!D$72:D$135,Sheet1!$D$69)</f>
        <v>731458</v>
      </c>
      <c r="E129" s="29">
        <f>+INDEX(Sheet1!E$72:E$135,Sheet1!$D$69)</f>
        <v>625118</v>
      </c>
      <c r="F129" s="29">
        <f>+INDEX(Sheet1!F$72:F$135,Sheet1!$D$69)</f>
        <v>574760</v>
      </c>
      <c r="G129" s="29">
        <f>+INDEX(Sheet1!G$72:G$135,Sheet1!$D$69)</f>
        <v>527529</v>
      </c>
      <c r="H129" s="29">
        <f>+INDEX(Sheet1!H$72:H$135,Sheet1!$D$69)</f>
        <v>513791</v>
      </c>
      <c r="I129" s="29">
        <f>+INDEX(Sheet1!I$72:I$135,Sheet1!$D$69)</f>
        <v>463738</v>
      </c>
      <c r="J129" s="29">
        <f>+INDEX(Sheet1!J$72:J$135,Sheet1!$D$69)</f>
        <v>401651</v>
      </c>
      <c r="K129" s="29">
        <f>+INDEX(Sheet1!K$72:K$135,Sheet1!$D$69)</f>
        <v>335945</v>
      </c>
      <c r="L129" s="29">
        <f>+INDEX(Sheet1!L$72:L$135,Sheet1!$D$69)</f>
        <v>382341</v>
      </c>
      <c r="M129" s="29">
        <f>+INDEX(Sheet1!M$72:M$135,Sheet1!$D$69)</f>
        <v>325926</v>
      </c>
      <c r="N129" s="29">
        <f>+INDEX(Sheet1!N$72:N$135,Sheet1!$D$69)</f>
        <v>318159</v>
      </c>
      <c r="O129" s="29">
        <f>+INDEX(Sheet1!O$72:O$135,Sheet1!$D$69)</f>
        <v>353291</v>
      </c>
      <c r="P129" s="18"/>
      <c r="Q129" s="18"/>
      <c r="R129" s="18"/>
      <c r="S129" s="18"/>
      <c r="T129" s="18"/>
      <c r="U129" s="18"/>
      <c r="V129" s="18"/>
      <c r="W129" s="18"/>
      <c r="X129" s="18"/>
      <c r="Y129" s="18"/>
      <c r="Z129" s="18"/>
      <c r="AA129" s="18"/>
      <c r="AB129" s="18"/>
      <c r="AC129" s="18"/>
      <c r="AD129" s="18"/>
      <c r="AE129" s="18"/>
      <c r="AF129" s="18"/>
      <c r="AG129" s="18"/>
      <c r="AH129" s="18"/>
      <c r="AI129" s="18"/>
      <c r="AJ129" s="18"/>
      <c r="AK129" s="18"/>
    </row>
    <row r="130" spans="1:37">
      <c r="A130" s="18"/>
      <c r="B130" s="18"/>
      <c r="C130" s="18" t="str">
        <f>+C129</f>
        <v>SAU de explorações  &lt;5 ha</v>
      </c>
      <c r="D130" s="30">
        <f>+D129/$D129*100</f>
        <v>100</v>
      </c>
      <c r="E130" s="30">
        <f t="shared" ref="E130:M130" si="0">+E129/$D129*100</f>
        <v>85.461913055841904</v>
      </c>
      <c r="F130" s="30">
        <f t="shared" si="0"/>
        <v>78.577307241153974</v>
      </c>
      <c r="G130" s="30">
        <f t="shared" si="0"/>
        <v>72.12020375742695</v>
      </c>
      <c r="H130" s="30">
        <f t="shared" si="0"/>
        <v>70.242037136787076</v>
      </c>
      <c r="I130" s="30">
        <f t="shared" si="0"/>
        <v>63.399128863174646</v>
      </c>
      <c r="J130" s="30">
        <f t="shared" si="0"/>
        <v>54.91101334594741</v>
      </c>
      <c r="K130" s="30">
        <f t="shared" si="0"/>
        <v>45.928132579040764</v>
      </c>
      <c r="L130" s="30">
        <f t="shared" si="0"/>
        <v>52.271080499495525</v>
      </c>
      <c r="M130" s="30">
        <f t="shared" si="0"/>
        <v>44.558402533023084</v>
      </c>
      <c r="N130" s="30">
        <f t="shared" ref="N130:O130" si="1">+N129/$D129*100</f>
        <v>43.49655072471694</v>
      </c>
      <c r="O130" s="30">
        <f t="shared" si="1"/>
        <v>48.299560603616335</v>
      </c>
      <c r="P130" s="18"/>
      <c r="Q130" s="18"/>
      <c r="R130" s="18"/>
      <c r="S130" s="18"/>
      <c r="T130" s="18"/>
      <c r="U130" s="18"/>
      <c r="V130" s="18"/>
      <c r="W130" s="18"/>
      <c r="X130" s="18"/>
      <c r="Y130" s="18"/>
      <c r="Z130" s="18"/>
      <c r="AA130" s="18"/>
      <c r="AB130" s="18"/>
      <c r="AC130" s="18"/>
      <c r="AD130" s="18"/>
      <c r="AE130" s="18"/>
      <c r="AF130" s="18"/>
      <c r="AG130" s="18"/>
      <c r="AH130" s="18"/>
      <c r="AI130" s="18"/>
      <c r="AJ130" s="18"/>
      <c r="AK130" s="18"/>
    </row>
    <row r="131" spans="1:37">
      <c r="A131" s="18"/>
      <c r="B131" s="18"/>
      <c r="C131" s="18" t="str">
        <f>+Sheet1!G69</f>
        <v>SAU de explorações &gt; 50 ha</v>
      </c>
      <c r="D131" s="29">
        <f>+INDEX(Sheet1!D$72:D$135,Sheet1!$H$69)</f>
        <v>2057316</v>
      </c>
      <c r="E131" s="29">
        <f>+INDEX(Sheet1!E$72:E$135,Sheet1!$H$69)</f>
        <v>2062323</v>
      </c>
      <c r="F131" s="29">
        <f>+INDEX(Sheet1!F$72:F$135,Sheet1!$H$69)</f>
        <v>2099337</v>
      </c>
      <c r="G131" s="29">
        <f>+INDEX(Sheet1!G$72:G$135,Sheet1!$H$69)</f>
        <v>2102382</v>
      </c>
      <c r="H131" s="29">
        <f>+INDEX(Sheet1!H$72:H$135,Sheet1!$H$69)</f>
        <v>2294091</v>
      </c>
      <c r="I131" s="29">
        <f>+INDEX(Sheet1!I$72:I$135,Sheet1!$H$69)</f>
        <v>2223188</v>
      </c>
      <c r="J131" s="29">
        <f>+INDEX(Sheet1!J$72:J$135,Sheet1!$H$69)</f>
        <v>2290236</v>
      </c>
      <c r="K131" s="29">
        <f>+INDEX(Sheet1!K$72:K$135,Sheet1!$H$69)</f>
        <v>2215219</v>
      </c>
      <c r="L131" s="29">
        <f>+INDEX(Sheet1!L$72:L$135,Sheet1!$H$69)</f>
        <v>2382459</v>
      </c>
      <c r="M131" s="29">
        <f>+INDEX(Sheet1!M$72:M$135,Sheet1!$H$69)</f>
        <v>2394395</v>
      </c>
      <c r="N131" s="29">
        <f>+INDEX(Sheet1!N$72:N$135,Sheet1!$H$69)</f>
        <v>2396012</v>
      </c>
      <c r="O131" s="29">
        <f>+INDEX(Sheet1!O$72:O$135,Sheet1!$H$69)</f>
        <v>2662297</v>
      </c>
      <c r="P131" s="18"/>
      <c r="Q131" s="18"/>
      <c r="R131" s="18"/>
      <c r="S131" s="18"/>
      <c r="T131" s="18"/>
      <c r="U131" s="18"/>
      <c r="V131" s="18"/>
      <c r="W131" s="18"/>
      <c r="X131" s="18"/>
      <c r="Y131" s="18"/>
      <c r="Z131" s="18"/>
      <c r="AA131" s="18"/>
      <c r="AB131" s="18"/>
      <c r="AC131" s="18"/>
      <c r="AD131" s="18"/>
      <c r="AE131" s="18"/>
      <c r="AF131" s="18"/>
      <c r="AG131" s="18"/>
      <c r="AH131" s="18"/>
      <c r="AI131" s="18"/>
      <c r="AJ131" s="18"/>
      <c r="AK131" s="18"/>
    </row>
    <row r="132" spans="1:37">
      <c r="A132" s="18"/>
      <c r="B132" s="18"/>
      <c r="C132" s="18" t="str">
        <f>+C131</f>
        <v>SAU de explorações &gt; 50 ha</v>
      </c>
      <c r="D132" s="30">
        <f>+D131/$D131*100</f>
        <v>100</v>
      </c>
      <c r="E132" s="30">
        <f t="shared" ref="E132:M132" si="2">+E131/$D131*100</f>
        <v>100.24337534924143</v>
      </c>
      <c r="F132" s="30">
        <f t="shared" si="2"/>
        <v>102.04251558827131</v>
      </c>
      <c r="G132" s="30">
        <f t="shared" si="2"/>
        <v>102.19052396423301</v>
      </c>
      <c r="H132" s="30">
        <f t="shared" si="2"/>
        <v>111.50892716529692</v>
      </c>
      <c r="I132" s="30">
        <f t="shared" si="2"/>
        <v>108.06254362480048</v>
      </c>
      <c r="J132" s="30">
        <f t="shared" si="2"/>
        <v>111.32154710311882</v>
      </c>
      <c r="K132" s="30">
        <f t="shared" si="2"/>
        <v>107.67519428225903</v>
      </c>
      <c r="L132" s="30">
        <f t="shared" si="2"/>
        <v>115.8042323104472</v>
      </c>
      <c r="M132" s="30">
        <f t="shared" si="2"/>
        <v>116.38440570140902</v>
      </c>
      <c r="N132" s="30">
        <f t="shared" ref="N132:O132" si="3">+N131/$D131*100</f>
        <v>116.46300325278179</v>
      </c>
      <c r="O132" s="30">
        <f t="shared" si="3"/>
        <v>129.40632357887657</v>
      </c>
      <c r="P132" s="18"/>
      <c r="Q132" s="18"/>
      <c r="R132" s="18"/>
      <c r="S132" s="18"/>
      <c r="T132" s="18"/>
      <c r="U132" s="18"/>
      <c r="V132" s="18"/>
      <c r="W132" s="18"/>
      <c r="X132" s="18"/>
      <c r="Y132" s="18"/>
      <c r="Z132" s="18"/>
      <c r="AA132" s="18"/>
      <c r="AB132" s="18"/>
      <c r="AC132" s="18"/>
      <c r="AD132" s="18"/>
      <c r="AE132" s="18"/>
      <c r="AF132" s="18"/>
      <c r="AG132" s="18"/>
      <c r="AH132" s="18"/>
      <c r="AI132" s="18"/>
      <c r="AJ132" s="18"/>
      <c r="AK132" s="18"/>
    </row>
    <row r="133" spans="1:37">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row>
    <row r="134" spans="1:37">
      <c r="A134" s="18"/>
      <c r="B134" s="18"/>
      <c r="C134" s="18"/>
      <c r="D134" s="28">
        <v>1989</v>
      </c>
      <c r="E134" s="28">
        <v>1993</v>
      </c>
      <c r="F134" s="28">
        <v>1995</v>
      </c>
      <c r="G134" s="28">
        <v>1997</v>
      </c>
      <c r="H134" s="28">
        <v>1999</v>
      </c>
      <c r="I134" s="28">
        <v>2003</v>
      </c>
      <c r="J134" s="28">
        <v>2005</v>
      </c>
      <c r="K134" s="28">
        <v>2007</v>
      </c>
      <c r="L134" s="28">
        <v>2009</v>
      </c>
      <c r="M134" s="28">
        <v>2013</v>
      </c>
      <c r="N134" s="28">
        <v>2016</v>
      </c>
      <c r="O134" s="18">
        <v>2019</v>
      </c>
      <c r="P134" s="18"/>
      <c r="Q134" s="18"/>
      <c r="R134" s="18"/>
      <c r="S134" s="18"/>
      <c r="T134" s="18"/>
      <c r="U134" s="18"/>
      <c r="V134" s="18"/>
      <c r="W134" s="18"/>
      <c r="X134" s="18"/>
      <c r="Y134" s="18"/>
      <c r="Z134" s="18"/>
      <c r="AA134" s="18"/>
      <c r="AB134" s="18"/>
      <c r="AC134" s="18"/>
      <c r="AD134" s="18"/>
      <c r="AE134" s="18"/>
      <c r="AF134" s="18"/>
      <c r="AG134" s="18"/>
      <c r="AH134" s="18"/>
      <c r="AI134" s="18"/>
      <c r="AJ134" s="18"/>
      <c r="AK134" s="18"/>
    </row>
    <row r="135" spans="1:37">
      <c r="A135" s="18"/>
      <c r="B135" s="18"/>
      <c r="C135" s="18"/>
      <c r="D135" s="18"/>
      <c r="E135" s="30">
        <f t="shared" ref="E135:M135" si="4">+E129/$D129*100</f>
        <v>85.461913055841904</v>
      </c>
      <c r="F135" s="30">
        <f t="shared" si="4"/>
        <v>78.577307241153974</v>
      </c>
      <c r="G135" s="30">
        <f t="shared" si="4"/>
        <v>72.12020375742695</v>
      </c>
      <c r="H135" s="30">
        <f t="shared" si="4"/>
        <v>70.242037136787076</v>
      </c>
      <c r="I135" s="30">
        <f t="shared" si="4"/>
        <v>63.399128863174646</v>
      </c>
      <c r="J135" s="30">
        <f t="shared" si="4"/>
        <v>54.91101334594741</v>
      </c>
      <c r="K135" s="30">
        <f t="shared" si="4"/>
        <v>45.928132579040764</v>
      </c>
      <c r="L135" s="30">
        <f t="shared" si="4"/>
        <v>52.271080499495525</v>
      </c>
      <c r="M135" s="30">
        <f t="shared" si="4"/>
        <v>44.558402533023084</v>
      </c>
      <c r="N135" s="30">
        <f t="shared" ref="N135:O135" si="5">+N129/$D129*100</f>
        <v>43.49655072471694</v>
      </c>
      <c r="O135" s="30">
        <f t="shared" si="5"/>
        <v>48.299560603616335</v>
      </c>
      <c r="P135" s="18"/>
      <c r="Q135" s="18"/>
      <c r="R135" s="18"/>
      <c r="S135" s="18"/>
      <c r="T135" s="18"/>
      <c r="U135" s="18"/>
      <c r="V135" s="18"/>
      <c r="W135" s="18"/>
      <c r="X135" s="18"/>
      <c r="Y135" s="18"/>
      <c r="Z135" s="18"/>
      <c r="AA135" s="18"/>
      <c r="AB135" s="18"/>
      <c r="AC135" s="18"/>
      <c r="AD135" s="18"/>
      <c r="AE135" s="18"/>
      <c r="AF135" s="18"/>
      <c r="AG135" s="18"/>
      <c r="AH135" s="18"/>
      <c r="AI135" s="18"/>
      <c r="AJ135" s="18"/>
      <c r="AK135" s="18"/>
    </row>
    <row r="136" spans="1:37">
      <c r="A136" s="18"/>
      <c r="B136" s="18"/>
      <c r="C136" s="18"/>
      <c r="D136" s="18"/>
      <c r="E136" s="30">
        <f t="shared" ref="E136:M136" si="6">+E131/$D131*100</f>
        <v>100.24337534924143</v>
      </c>
      <c r="F136" s="30">
        <f t="shared" si="6"/>
        <v>102.04251558827131</v>
      </c>
      <c r="G136" s="30">
        <f t="shared" si="6"/>
        <v>102.19052396423301</v>
      </c>
      <c r="H136" s="30">
        <f t="shared" si="6"/>
        <v>111.50892716529692</v>
      </c>
      <c r="I136" s="30">
        <f t="shared" si="6"/>
        <v>108.06254362480048</v>
      </c>
      <c r="J136" s="30">
        <f t="shared" si="6"/>
        <v>111.32154710311882</v>
      </c>
      <c r="K136" s="30">
        <f t="shared" si="6"/>
        <v>107.67519428225903</v>
      </c>
      <c r="L136" s="30">
        <f t="shared" si="6"/>
        <v>115.8042323104472</v>
      </c>
      <c r="M136" s="30">
        <f t="shared" si="6"/>
        <v>116.38440570140902</v>
      </c>
      <c r="N136" s="30">
        <f t="shared" ref="N136:O136" si="7">+N131/$D131*100</f>
        <v>116.46300325278179</v>
      </c>
      <c r="O136" s="30">
        <f t="shared" si="7"/>
        <v>129.40632357887657</v>
      </c>
      <c r="P136" s="18"/>
      <c r="Q136" s="18"/>
      <c r="R136" s="18"/>
      <c r="S136" s="18"/>
      <c r="T136" s="18"/>
      <c r="U136" s="18"/>
      <c r="V136" s="18"/>
      <c r="W136" s="18"/>
      <c r="X136" s="18"/>
      <c r="Y136" s="18"/>
      <c r="Z136" s="18"/>
      <c r="AA136" s="18"/>
      <c r="AB136" s="18"/>
      <c r="AC136" s="18"/>
      <c r="AD136" s="18"/>
      <c r="AE136" s="18"/>
      <c r="AF136" s="18"/>
      <c r="AG136" s="18"/>
      <c r="AH136" s="18"/>
      <c r="AI136" s="18"/>
      <c r="AJ136" s="18"/>
      <c r="AK136" s="18"/>
    </row>
  </sheetData>
  <sheetProtection algorithmName="SHA-512" hashValue="hIz9Nd/4h32azFbQI0+JcV5+j9amxyCuVLUrUcZQKi2y+Xdcj9D44yblbT+iuaTM2DOOkpRhLAmO00VWJS2/Xg==" saltValue="TrHAvbOPNfVbBTqSfKhZXA==" spinCount="100000" sheet="1" objects="1" scenarios="1"/>
  <mergeCells count="5">
    <mergeCell ref="B1:R1"/>
    <mergeCell ref="B7:R7"/>
    <mergeCell ref="B39:S40"/>
    <mergeCell ref="U25:AA32"/>
    <mergeCell ref="U16:AA23"/>
  </mergeCells>
  <conditionalFormatting sqref="V34:V37">
    <cfRule type="expression" dxfId="2" priority="1" stopIfTrue="1">
      <formula>#REF!="world"</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moveWithCells="1">
                  <from>
                    <xdr:col>0</xdr:col>
                    <xdr:colOff>552450</xdr:colOff>
                    <xdr:row>3</xdr:row>
                    <xdr:rowOff>95250</xdr:rowOff>
                  </from>
                  <to>
                    <xdr:col>5</xdr:col>
                    <xdr:colOff>514350</xdr:colOff>
                    <xdr:row>5</xdr:row>
                    <xdr:rowOff>28575</xdr:rowOff>
                  </to>
                </anchor>
              </controlPr>
            </control>
          </mc:Choice>
        </mc:AlternateContent>
        <mc:AlternateContent xmlns:mc="http://schemas.openxmlformats.org/markup-compatibility/2006">
          <mc:Choice Requires="x14">
            <control shapeId="8195" r:id="rId5" name="Drop Down 3">
              <controlPr defaultSize="0" autoLine="0" autoPict="0">
                <anchor moveWithCells="1">
                  <from>
                    <xdr:col>5</xdr:col>
                    <xdr:colOff>590550</xdr:colOff>
                    <xdr:row>3</xdr:row>
                    <xdr:rowOff>104775</xdr:rowOff>
                  </from>
                  <to>
                    <xdr:col>11</xdr:col>
                    <xdr:colOff>38100</xdr:colOff>
                    <xdr:row>5</xdr:row>
                    <xdr:rowOff>38100</xdr:rowOff>
                  </to>
                </anchor>
              </controlPr>
            </control>
          </mc:Choice>
        </mc:AlternateContent>
        <mc:AlternateContent xmlns:mc="http://schemas.openxmlformats.org/markup-compatibility/2006">
          <mc:Choice Requires="x14">
            <control shapeId="8196" r:id="rId6" name="Drop Down 4">
              <controlPr defaultSize="0" autoLine="0" autoPict="0">
                <anchor moveWithCells="1">
                  <from>
                    <xdr:col>12</xdr:col>
                    <xdr:colOff>19050</xdr:colOff>
                    <xdr:row>3</xdr:row>
                    <xdr:rowOff>85725</xdr:rowOff>
                  </from>
                  <to>
                    <xdr:col>15</xdr:col>
                    <xdr:colOff>400050</xdr:colOff>
                    <xdr:row>5</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U84"/>
  <sheetViews>
    <sheetView showGridLines="0" workbookViewId="0">
      <selection sqref="A1:B1"/>
    </sheetView>
  </sheetViews>
  <sheetFormatPr defaultRowHeight="12.75"/>
  <cols>
    <col min="2" max="2" width="32.5703125" customWidth="1"/>
    <col min="3" max="10" width="10.5703125" customWidth="1"/>
  </cols>
  <sheetData>
    <row r="1" spans="1:10" s="142" customFormat="1" ht="42.75" customHeight="1">
      <c r="A1" s="338">
        <v>2016</v>
      </c>
      <c r="B1" s="338"/>
      <c r="C1" s="154" t="s">
        <v>1</v>
      </c>
      <c r="D1" s="154" t="s">
        <v>170</v>
      </c>
      <c r="E1" s="155" t="s">
        <v>171</v>
      </c>
      <c r="F1" s="155" t="s">
        <v>172</v>
      </c>
      <c r="G1" s="155" t="s">
        <v>173</v>
      </c>
      <c r="H1" s="155" t="s">
        <v>174</v>
      </c>
      <c r="I1" s="154" t="s">
        <v>175</v>
      </c>
      <c r="J1" s="154" t="s">
        <v>176</v>
      </c>
    </row>
    <row r="2" spans="1:10">
      <c r="A2" s="328" t="s">
        <v>0</v>
      </c>
      <c r="B2" s="339"/>
      <c r="C2" s="113">
        <v>235774</v>
      </c>
      <c r="D2" s="113">
        <v>39651</v>
      </c>
      <c r="E2" s="113">
        <v>56228</v>
      </c>
      <c r="F2" s="113">
        <v>39462</v>
      </c>
      <c r="G2" s="113">
        <v>29065</v>
      </c>
      <c r="H2" s="113">
        <v>31217</v>
      </c>
      <c r="I2" s="113">
        <v>28424</v>
      </c>
      <c r="J2" s="114">
        <v>11728</v>
      </c>
    </row>
    <row r="3" spans="1:10">
      <c r="A3" s="91" t="s">
        <v>112</v>
      </c>
      <c r="B3" s="145"/>
      <c r="C3" s="93"/>
      <c r="D3" s="93"/>
      <c r="E3" s="93"/>
      <c r="F3" s="93"/>
      <c r="G3" s="93"/>
      <c r="H3" s="93"/>
      <c r="I3" s="93"/>
      <c r="J3" s="94"/>
    </row>
    <row r="4" spans="1:10">
      <c r="A4" s="95" t="s">
        <v>113</v>
      </c>
      <c r="B4" s="146"/>
      <c r="C4" s="97">
        <v>165331</v>
      </c>
      <c r="D4" s="97">
        <v>33094</v>
      </c>
      <c r="E4" s="97">
        <v>34351</v>
      </c>
      <c r="F4" s="97">
        <v>34558</v>
      </c>
      <c r="G4" s="97">
        <v>20264</v>
      </c>
      <c r="H4" s="97">
        <v>22478</v>
      </c>
      <c r="I4" s="97">
        <v>12428</v>
      </c>
      <c r="J4" s="98">
        <v>8157</v>
      </c>
    </row>
    <row r="5" spans="1:10">
      <c r="A5" s="99" t="s">
        <v>114</v>
      </c>
      <c r="B5" s="100"/>
      <c r="C5" s="93">
        <v>58861</v>
      </c>
      <c r="D5" s="93">
        <v>6146</v>
      </c>
      <c r="E5" s="93">
        <v>20836</v>
      </c>
      <c r="F5" s="93">
        <v>4319</v>
      </c>
      <c r="G5" s="93">
        <v>7444</v>
      </c>
      <c r="H5" s="93">
        <v>7365</v>
      </c>
      <c r="I5" s="93">
        <v>9442</v>
      </c>
      <c r="J5" s="94">
        <v>3310</v>
      </c>
    </row>
    <row r="6" spans="1:10">
      <c r="A6" s="267" t="s">
        <v>115</v>
      </c>
      <c r="B6" s="96"/>
      <c r="C6" s="97">
        <v>10395</v>
      </c>
      <c r="D6" s="97">
        <v>197</v>
      </c>
      <c r="E6" s="97">
        <v>937</v>
      </c>
      <c r="F6" s="97">
        <v>133</v>
      </c>
      <c r="G6" s="97">
        <v>1348</v>
      </c>
      <c r="H6" s="97">
        <v>1149</v>
      </c>
      <c r="I6" s="97">
        <v>6388</v>
      </c>
      <c r="J6" s="98">
        <v>243</v>
      </c>
    </row>
    <row r="7" spans="1:10">
      <c r="A7" s="326" t="s">
        <v>116</v>
      </c>
      <c r="B7" s="337"/>
      <c r="C7" s="105">
        <v>4515890</v>
      </c>
      <c r="D7" s="105">
        <v>376225</v>
      </c>
      <c r="E7" s="105">
        <v>594141</v>
      </c>
      <c r="F7" s="105">
        <v>234215</v>
      </c>
      <c r="G7" s="105">
        <v>504569</v>
      </c>
      <c r="H7" s="105">
        <v>493467</v>
      </c>
      <c r="I7" s="105">
        <v>2142617</v>
      </c>
      <c r="J7" s="106">
        <v>170655</v>
      </c>
    </row>
    <row r="8" spans="1:10">
      <c r="A8" s="107" t="s">
        <v>9</v>
      </c>
      <c r="B8" s="147"/>
      <c r="C8" s="97">
        <v>3513006</v>
      </c>
      <c r="D8" s="97">
        <v>198415</v>
      </c>
      <c r="E8" s="97">
        <v>454719</v>
      </c>
      <c r="F8" s="97">
        <v>122929</v>
      </c>
      <c r="G8" s="97">
        <v>356488</v>
      </c>
      <c r="H8" s="97">
        <v>378010</v>
      </c>
      <c r="I8" s="97">
        <v>1906874</v>
      </c>
      <c r="J8" s="98">
        <v>95570</v>
      </c>
    </row>
    <row r="9" spans="1:10">
      <c r="A9" s="109" t="s">
        <v>117</v>
      </c>
      <c r="B9" s="92"/>
      <c r="C9" s="93">
        <v>822722</v>
      </c>
      <c r="D9" s="93">
        <v>162497</v>
      </c>
      <c r="E9" s="93">
        <v>119425</v>
      </c>
      <c r="F9" s="93">
        <v>105016</v>
      </c>
      <c r="G9" s="93">
        <v>110752</v>
      </c>
      <c r="H9" s="93">
        <v>96072</v>
      </c>
      <c r="I9" s="93">
        <v>180595</v>
      </c>
      <c r="J9" s="94">
        <v>48364</v>
      </c>
    </row>
    <row r="10" spans="1:10">
      <c r="A10" s="111" t="s">
        <v>10</v>
      </c>
      <c r="B10" s="148"/>
      <c r="C10" s="97">
        <v>96491</v>
      </c>
      <c r="D10" s="97">
        <v>6743</v>
      </c>
      <c r="E10" s="97">
        <v>11476</v>
      </c>
      <c r="F10" s="97">
        <v>2597</v>
      </c>
      <c r="G10" s="97">
        <v>30031</v>
      </c>
      <c r="H10" s="97">
        <v>5421</v>
      </c>
      <c r="I10" s="97">
        <v>15661</v>
      </c>
      <c r="J10" s="98">
        <v>24563</v>
      </c>
    </row>
    <row r="11" spans="1:10">
      <c r="A11" s="112" t="s">
        <v>11</v>
      </c>
      <c r="B11" s="149"/>
      <c r="C11" s="93">
        <v>83671</v>
      </c>
      <c r="D11" s="93">
        <v>8570</v>
      </c>
      <c r="E11" s="93">
        <v>8522</v>
      </c>
      <c r="F11" s="93">
        <v>3673</v>
      </c>
      <c r="G11" s="93">
        <v>7297</v>
      </c>
      <c r="H11" s="93">
        <v>13964</v>
      </c>
      <c r="I11" s="93">
        <v>39487</v>
      </c>
      <c r="J11" s="94">
        <v>2158</v>
      </c>
    </row>
    <row r="12" spans="1:10">
      <c r="A12" s="328" t="s">
        <v>118</v>
      </c>
      <c r="B12" s="339"/>
      <c r="C12" s="113">
        <v>3513006</v>
      </c>
      <c r="D12" s="113">
        <v>198415</v>
      </c>
      <c r="E12" s="113">
        <v>454719</v>
      </c>
      <c r="F12" s="113">
        <v>122929</v>
      </c>
      <c r="G12" s="113">
        <v>356488</v>
      </c>
      <c r="H12" s="113">
        <v>378010</v>
      </c>
      <c r="I12" s="113">
        <v>1906874</v>
      </c>
      <c r="J12" s="114">
        <v>95570</v>
      </c>
    </row>
    <row r="13" spans="1:10">
      <c r="A13" s="115" t="s">
        <v>119</v>
      </c>
      <c r="B13" s="144"/>
      <c r="C13" s="93"/>
      <c r="D13" s="93"/>
      <c r="E13" s="93"/>
      <c r="F13" s="93"/>
      <c r="G13" s="93"/>
      <c r="H13" s="93"/>
      <c r="I13" s="93"/>
      <c r="J13" s="94"/>
    </row>
    <row r="14" spans="1:10">
      <c r="A14" s="116" t="s">
        <v>120</v>
      </c>
      <c r="B14" s="150"/>
      <c r="C14" s="97">
        <v>318159</v>
      </c>
      <c r="D14" s="97">
        <v>59634</v>
      </c>
      <c r="E14" s="97">
        <v>79476</v>
      </c>
      <c r="F14" s="97">
        <v>59084</v>
      </c>
      <c r="G14" s="97">
        <v>35827</v>
      </c>
      <c r="H14" s="97">
        <v>42368</v>
      </c>
      <c r="I14" s="97">
        <v>25978</v>
      </c>
      <c r="J14" s="98">
        <v>15791</v>
      </c>
    </row>
    <row r="15" spans="1:10">
      <c r="A15" s="117" t="s">
        <v>114</v>
      </c>
      <c r="B15" s="151"/>
      <c r="C15" s="93">
        <v>798835</v>
      </c>
      <c r="D15" s="93">
        <v>71077</v>
      </c>
      <c r="E15" s="93">
        <v>260182</v>
      </c>
      <c r="F15" s="93">
        <v>51131</v>
      </c>
      <c r="G15" s="93">
        <v>113036</v>
      </c>
      <c r="H15" s="93">
        <v>98359</v>
      </c>
      <c r="I15" s="93">
        <v>161649</v>
      </c>
      <c r="J15" s="94">
        <v>43402</v>
      </c>
    </row>
    <row r="16" spans="1:10">
      <c r="A16" s="116" t="s">
        <v>115</v>
      </c>
      <c r="B16" s="150"/>
      <c r="C16" s="97">
        <v>2396012</v>
      </c>
      <c r="D16" s="97">
        <v>67705</v>
      </c>
      <c r="E16" s="97">
        <v>115061</v>
      </c>
      <c r="F16" s="97">
        <v>12713</v>
      </c>
      <c r="G16" s="97">
        <v>207626</v>
      </c>
      <c r="H16" s="97">
        <v>237284</v>
      </c>
      <c r="I16" s="97">
        <v>1719247</v>
      </c>
      <c r="J16" s="98">
        <v>36377</v>
      </c>
    </row>
    <row r="17" spans="1:10">
      <c r="A17" s="118" t="s">
        <v>121</v>
      </c>
      <c r="B17" s="152"/>
      <c r="C17" s="93"/>
      <c r="D17" s="93"/>
      <c r="E17" s="93"/>
      <c r="F17" s="93"/>
      <c r="G17" s="93"/>
      <c r="H17" s="93"/>
      <c r="I17" s="93"/>
      <c r="J17" s="94"/>
    </row>
    <row r="18" spans="1:10">
      <c r="A18" s="111" t="s">
        <v>64</v>
      </c>
      <c r="B18" s="148"/>
      <c r="C18" s="97">
        <v>1019186</v>
      </c>
      <c r="D18" s="97">
        <v>72909</v>
      </c>
      <c r="E18" s="97">
        <v>99396</v>
      </c>
      <c r="F18" s="97">
        <v>72728</v>
      </c>
      <c r="G18" s="97">
        <v>79580</v>
      </c>
      <c r="H18" s="97">
        <v>157295</v>
      </c>
      <c r="I18" s="97">
        <v>510930</v>
      </c>
      <c r="J18" s="98">
        <v>26349</v>
      </c>
    </row>
    <row r="19" spans="1:10">
      <c r="A19" s="109" t="s">
        <v>65</v>
      </c>
      <c r="B19" s="92"/>
      <c r="C19" s="93">
        <v>15690</v>
      </c>
      <c r="D19" s="93">
        <v>2559</v>
      </c>
      <c r="E19" s="93">
        <v>4466</v>
      </c>
      <c r="F19" s="93">
        <v>2747</v>
      </c>
      <c r="G19" s="93">
        <v>2519</v>
      </c>
      <c r="H19" s="93">
        <v>1580</v>
      </c>
      <c r="I19" s="93">
        <v>1238</v>
      </c>
      <c r="J19" s="94">
        <v>581</v>
      </c>
    </row>
    <row r="20" spans="1:10">
      <c r="A20" s="111" t="s">
        <v>66</v>
      </c>
      <c r="B20" s="148"/>
      <c r="C20" s="97">
        <v>700353</v>
      </c>
      <c r="D20" s="97">
        <v>29177</v>
      </c>
      <c r="E20" s="97">
        <v>189595</v>
      </c>
      <c r="F20" s="97">
        <v>28607</v>
      </c>
      <c r="G20" s="97">
        <v>66727</v>
      </c>
      <c r="H20" s="97">
        <v>94932</v>
      </c>
      <c r="I20" s="97">
        <v>243467</v>
      </c>
      <c r="J20" s="98">
        <v>47847</v>
      </c>
    </row>
    <row r="21" spans="1:10">
      <c r="A21" s="109" t="s">
        <v>67</v>
      </c>
      <c r="B21" s="92"/>
      <c r="C21" s="93">
        <v>1777776</v>
      </c>
      <c r="D21" s="93">
        <v>93771</v>
      </c>
      <c r="E21" s="93">
        <v>161262</v>
      </c>
      <c r="F21" s="93">
        <v>18847</v>
      </c>
      <c r="G21" s="93">
        <v>207663</v>
      </c>
      <c r="H21" s="93">
        <v>124204</v>
      </c>
      <c r="I21" s="93">
        <v>1151238</v>
      </c>
      <c r="J21" s="94">
        <v>20792</v>
      </c>
    </row>
    <row r="22" spans="1:10">
      <c r="A22" s="200" t="s">
        <v>226</v>
      </c>
      <c r="B22" s="270"/>
      <c r="C22" s="103">
        <v>1381157</v>
      </c>
      <c r="D22" s="103">
        <v>77226</v>
      </c>
      <c r="E22" s="103">
        <v>116855</v>
      </c>
      <c r="F22" s="103">
        <v>8878</v>
      </c>
      <c r="G22" s="103">
        <v>166717</v>
      </c>
      <c r="H22" s="103">
        <v>71493</v>
      </c>
      <c r="I22" s="103">
        <v>921643</v>
      </c>
      <c r="J22" s="104">
        <v>18344</v>
      </c>
    </row>
    <row r="23" spans="1:10" ht="9.75" customHeight="1">
      <c r="A23" s="109"/>
      <c r="B23" s="92"/>
      <c r="C23" s="93"/>
      <c r="D23" s="93"/>
      <c r="E23" s="93"/>
      <c r="F23" s="93"/>
      <c r="G23" s="93"/>
      <c r="H23" s="93"/>
      <c r="I23" s="93"/>
      <c r="J23" s="93"/>
    </row>
    <row r="24" spans="1:10">
      <c r="A24" s="326" t="s">
        <v>177</v>
      </c>
      <c r="B24" s="337"/>
      <c r="C24" s="105"/>
      <c r="D24" s="105"/>
      <c r="E24" s="105"/>
      <c r="F24" s="105"/>
      <c r="G24" s="105"/>
      <c r="H24" s="105"/>
      <c r="I24" s="105"/>
      <c r="J24" s="106"/>
    </row>
    <row r="25" spans="1:10">
      <c r="A25" s="121" t="s">
        <v>123</v>
      </c>
      <c r="B25" s="108"/>
      <c r="C25" s="97">
        <v>853885</v>
      </c>
      <c r="D25" s="97">
        <v>114173</v>
      </c>
      <c r="E25" s="97">
        <v>69794</v>
      </c>
      <c r="F25" s="97">
        <v>85038</v>
      </c>
      <c r="G25" s="97">
        <v>67826</v>
      </c>
      <c r="H25" s="97">
        <v>133793</v>
      </c>
      <c r="I25" s="97">
        <v>371845</v>
      </c>
      <c r="J25" s="98">
        <v>11416</v>
      </c>
    </row>
    <row r="26" spans="1:10">
      <c r="A26" s="109" t="s">
        <v>124</v>
      </c>
      <c r="B26" s="92"/>
      <c r="C26" s="93">
        <v>254957</v>
      </c>
      <c r="D26" s="93">
        <v>17187</v>
      </c>
      <c r="E26" s="93">
        <v>25639</v>
      </c>
      <c r="F26" s="93">
        <v>30616</v>
      </c>
      <c r="G26" s="93">
        <v>11297</v>
      </c>
      <c r="H26" s="93">
        <v>44934</v>
      </c>
      <c r="I26" s="93">
        <v>122365</v>
      </c>
      <c r="J26" s="94">
        <v>2918</v>
      </c>
    </row>
    <row r="27" spans="1:10">
      <c r="A27" s="111" t="s">
        <v>125</v>
      </c>
      <c r="B27" s="148"/>
      <c r="C27" s="97">
        <v>18043</v>
      </c>
      <c r="D27" s="97">
        <v>878</v>
      </c>
      <c r="E27" s="97">
        <v>861</v>
      </c>
      <c r="F27" s="97">
        <v>1615</v>
      </c>
      <c r="G27" s="97">
        <v>1452</v>
      </c>
      <c r="H27" s="97">
        <v>394</v>
      </c>
      <c r="I27" s="97">
        <v>12693</v>
      </c>
      <c r="J27" s="98">
        <v>150</v>
      </c>
    </row>
    <row r="28" spans="1:10">
      <c r="A28" s="112" t="s">
        <v>126</v>
      </c>
      <c r="B28" s="149"/>
      <c r="C28" s="93">
        <v>91874</v>
      </c>
      <c r="D28" s="93">
        <v>9773</v>
      </c>
      <c r="E28" s="93">
        <v>7084</v>
      </c>
      <c r="F28" s="93">
        <v>3937</v>
      </c>
      <c r="G28" s="93">
        <v>6588</v>
      </c>
      <c r="H28" s="93">
        <v>5274</v>
      </c>
      <c r="I28" s="93">
        <v>56132</v>
      </c>
      <c r="J28" s="94">
        <v>3088</v>
      </c>
    </row>
    <row r="29" spans="1:10">
      <c r="A29" s="111" t="s">
        <v>127</v>
      </c>
      <c r="B29" s="148"/>
      <c r="C29" s="97">
        <v>406626</v>
      </c>
      <c r="D29" s="97">
        <v>82244</v>
      </c>
      <c r="E29" s="97">
        <v>32212</v>
      </c>
      <c r="F29" s="97">
        <v>43275</v>
      </c>
      <c r="G29" s="97">
        <v>47238</v>
      </c>
      <c r="H29" s="97">
        <v>42073</v>
      </c>
      <c r="I29" s="97">
        <v>155461</v>
      </c>
      <c r="J29" s="98">
        <v>4124</v>
      </c>
    </row>
    <row r="30" spans="1:10">
      <c r="A30" s="109" t="s">
        <v>128</v>
      </c>
      <c r="B30" s="92"/>
      <c r="C30" s="93">
        <v>10953</v>
      </c>
      <c r="D30" s="93">
        <v>1097</v>
      </c>
      <c r="E30" s="93">
        <v>3191</v>
      </c>
      <c r="F30" s="93">
        <v>1771</v>
      </c>
      <c r="G30" s="93">
        <v>784</v>
      </c>
      <c r="H30" s="93">
        <v>3784</v>
      </c>
      <c r="I30" s="93">
        <v>197</v>
      </c>
      <c r="J30" s="94">
        <v>129</v>
      </c>
    </row>
    <row r="31" spans="1:10">
      <c r="A31" s="111" t="s">
        <v>129</v>
      </c>
      <c r="B31" s="148"/>
      <c r="C31" s="97" t="s">
        <v>58</v>
      </c>
      <c r="D31" s="97" t="s">
        <v>58</v>
      </c>
      <c r="E31" s="97" t="s">
        <v>58</v>
      </c>
      <c r="F31" s="97" t="s">
        <v>58</v>
      </c>
      <c r="G31" s="97" t="s">
        <v>58</v>
      </c>
      <c r="H31" s="97" t="s">
        <v>58</v>
      </c>
      <c r="I31" s="97" t="s">
        <v>58</v>
      </c>
      <c r="J31" s="98" t="s">
        <v>58</v>
      </c>
    </row>
    <row r="32" spans="1:10">
      <c r="A32" s="109" t="s">
        <v>130</v>
      </c>
      <c r="B32" s="92"/>
      <c r="C32" s="93">
        <v>19837</v>
      </c>
      <c r="D32" s="93" t="s">
        <v>58</v>
      </c>
      <c r="E32" s="93">
        <v>50</v>
      </c>
      <c r="F32" s="93">
        <v>176</v>
      </c>
      <c r="G32" s="93">
        <v>30</v>
      </c>
      <c r="H32" s="93">
        <v>3542</v>
      </c>
      <c r="I32" s="93">
        <v>15996</v>
      </c>
      <c r="J32" s="94">
        <v>43</v>
      </c>
    </row>
    <row r="33" spans="1:10">
      <c r="A33" s="111" t="s">
        <v>102</v>
      </c>
      <c r="B33" s="148"/>
      <c r="C33" s="97">
        <v>47268</v>
      </c>
      <c r="D33" s="97">
        <v>2610</v>
      </c>
      <c r="E33" s="97">
        <v>446</v>
      </c>
      <c r="F33" s="97">
        <v>3408</v>
      </c>
      <c r="G33" s="97">
        <v>358</v>
      </c>
      <c r="H33" s="97">
        <v>32579</v>
      </c>
      <c r="I33" s="97">
        <v>7260</v>
      </c>
      <c r="J33" s="98">
        <v>609</v>
      </c>
    </row>
    <row r="34" spans="1:10">
      <c r="A34" s="109" t="s">
        <v>131</v>
      </c>
      <c r="B34" s="92"/>
      <c r="C34" s="93">
        <v>1265</v>
      </c>
      <c r="D34" s="93">
        <v>218</v>
      </c>
      <c r="E34" s="93">
        <v>30</v>
      </c>
      <c r="F34" s="93">
        <v>61</v>
      </c>
      <c r="G34" s="93" t="s">
        <v>58</v>
      </c>
      <c r="H34" s="93">
        <v>443</v>
      </c>
      <c r="I34" s="93">
        <v>409</v>
      </c>
      <c r="J34" s="94">
        <v>105</v>
      </c>
    </row>
    <row r="35" spans="1:10">
      <c r="A35" s="111" t="s">
        <v>132</v>
      </c>
      <c r="B35" s="148"/>
      <c r="C35" s="97">
        <v>3063</v>
      </c>
      <c r="D35" s="97">
        <v>166</v>
      </c>
      <c r="E35" s="97">
        <v>283</v>
      </c>
      <c r="F35" s="97">
        <v>179</v>
      </c>
      <c r="G35" s="97">
        <v>80</v>
      </c>
      <c r="H35" s="97">
        <v>771</v>
      </c>
      <c r="I35" s="97">
        <v>1332</v>
      </c>
      <c r="J35" s="98">
        <v>251</v>
      </c>
    </row>
    <row r="36" spans="1:10">
      <c r="A36" s="328" t="s">
        <v>133</v>
      </c>
      <c r="B36" s="339"/>
      <c r="C36" s="93">
        <v>251744</v>
      </c>
      <c r="D36" s="93">
        <v>3749</v>
      </c>
      <c r="E36" s="93">
        <v>34931</v>
      </c>
      <c r="F36" s="93">
        <v>8118</v>
      </c>
      <c r="G36" s="93">
        <v>18808</v>
      </c>
      <c r="H36" s="93">
        <v>28446</v>
      </c>
      <c r="I36" s="93">
        <v>142669</v>
      </c>
      <c r="J36" s="94">
        <v>15023</v>
      </c>
    </row>
    <row r="37" spans="1:10">
      <c r="A37" s="273" t="s">
        <v>194</v>
      </c>
      <c r="B37" s="276"/>
      <c r="C37" s="103">
        <f>+C8-C22-C36</f>
        <v>1880105</v>
      </c>
      <c r="D37" s="103">
        <f t="shared" ref="D37:J37" si="0">+D8-D22-D36</f>
        <v>117440</v>
      </c>
      <c r="E37" s="103">
        <f t="shared" si="0"/>
        <v>302933</v>
      </c>
      <c r="F37" s="103">
        <f t="shared" si="0"/>
        <v>105933</v>
      </c>
      <c r="G37" s="103">
        <f t="shared" si="0"/>
        <v>170963</v>
      </c>
      <c r="H37" s="103">
        <f t="shared" si="0"/>
        <v>278071</v>
      </c>
      <c r="I37" s="103">
        <f t="shared" si="0"/>
        <v>842562</v>
      </c>
      <c r="J37" s="104">
        <f t="shared" si="0"/>
        <v>62203</v>
      </c>
    </row>
    <row r="38" spans="1:10">
      <c r="A38" s="91"/>
      <c r="B38" s="144"/>
      <c r="C38" s="93"/>
      <c r="D38" s="93"/>
      <c r="E38" s="93"/>
      <c r="F38" s="93"/>
      <c r="G38" s="93"/>
      <c r="H38" s="93"/>
      <c r="I38" s="93"/>
      <c r="J38" s="93"/>
    </row>
    <row r="39" spans="1:10">
      <c r="A39" s="320" t="s">
        <v>134</v>
      </c>
      <c r="B39" s="321"/>
      <c r="C39" s="105">
        <v>700353</v>
      </c>
      <c r="D39" s="105">
        <v>29177</v>
      </c>
      <c r="E39" s="105">
        <v>189595</v>
      </c>
      <c r="F39" s="105">
        <v>28607</v>
      </c>
      <c r="G39" s="105">
        <v>66727</v>
      </c>
      <c r="H39" s="105">
        <v>94932</v>
      </c>
      <c r="I39" s="105">
        <v>243467</v>
      </c>
      <c r="J39" s="106">
        <v>47847</v>
      </c>
    </row>
    <row r="40" spans="1:10">
      <c r="A40" s="111" t="s">
        <v>135</v>
      </c>
      <c r="B40" s="148"/>
      <c r="C40" s="97">
        <v>46515</v>
      </c>
      <c r="D40" s="97">
        <v>2355</v>
      </c>
      <c r="E40" s="97">
        <v>9103</v>
      </c>
      <c r="F40" s="97">
        <v>1955</v>
      </c>
      <c r="G40" s="97">
        <v>7223</v>
      </c>
      <c r="H40" s="97">
        <v>19862</v>
      </c>
      <c r="I40" s="97">
        <v>3389</v>
      </c>
      <c r="J40" s="98">
        <v>2628</v>
      </c>
    </row>
    <row r="41" spans="1:10">
      <c r="A41" s="109" t="s">
        <v>136</v>
      </c>
      <c r="B41" s="92"/>
      <c r="C41" s="93">
        <v>17709</v>
      </c>
      <c r="D41" s="93">
        <v>599</v>
      </c>
      <c r="E41" s="93">
        <v>358</v>
      </c>
      <c r="F41" s="93">
        <v>234</v>
      </c>
      <c r="G41" s="93">
        <v>210</v>
      </c>
      <c r="H41" s="93">
        <v>863</v>
      </c>
      <c r="I41" s="93">
        <v>1715</v>
      </c>
      <c r="J41" s="94">
        <v>13731</v>
      </c>
    </row>
    <row r="42" spans="1:10">
      <c r="A42" s="111" t="s">
        <v>137</v>
      </c>
      <c r="B42" s="148"/>
      <c r="C42" s="97">
        <v>3525</v>
      </c>
      <c r="D42" s="97">
        <v>2259</v>
      </c>
      <c r="E42" s="97">
        <v>8</v>
      </c>
      <c r="F42" s="97">
        <v>755</v>
      </c>
      <c r="G42" s="97">
        <v>0</v>
      </c>
      <c r="H42" s="97">
        <v>13</v>
      </c>
      <c r="I42" s="97">
        <v>57</v>
      </c>
      <c r="J42" s="98">
        <v>433</v>
      </c>
    </row>
    <row r="43" spans="1:10">
      <c r="A43" s="109" t="s">
        <v>138</v>
      </c>
      <c r="B43" s="92"/>
      <c r="C43" s="93">
        <v>142523</v>
      </c>
      <c r="D43" s="93">
        <v>1628</v>
      </c>
      <c r="E43" s="93">
        <v>48793</v>
      </c>
      <c r="F43" s="93">
        <v>1601</v>
      </c>
      <c r="G43" s="93">
        <v>4697</v>
      </c>
      <c r="H43" s="93">
        <v>16637</v>
      </c>
      <c r="I43" s="93">
        <v>46766</v>
      </c>
      <c r="J43" s="94">
        <v>22402</v>
      </c>
    </row>
    <row r="44" spans="1:10">
      <c r="A44" s="111" t="s">
        <v>139</v>
      </c>
      <c r="B44" s="148"/>
      <c r="C44" s="97">
        <v>325755</v>
      </c>
      <c r="D44" s="97">
        <v>2128</v>
      </c>
      <c r="E44" s="97">
        <v>71761</v>
      </c>
      <c r="F44" s="97">
        <v>12142</v>
      </c>
      <c r="G44" s="97">
        <v>42366</v>
      </c>
      <c r="H44" s="97">
        <v>24631</v>
      </c>
      <c r="I44" s="97">
        <v>165237</v>
      </c>
      <c r="J44" s="98">
        <v>7489</v>
      </c>
    </row>
    <row r="45" spans="1:10">
      <c r="A45" s="109" t="s">
        <v>140</v>
      </c>
      <c r="B45" s="92"/>
      <c r="C45" s="93">
        <v>160674</v>
      </c>
      <c r="D45" s="93">
        <v>19757</v>
      </c>
      <c r="E45" s="93">
        <v>59390</v>
      </c>
      <c r="F45" s="93">
        <v>11242</v>
      </c>
      <c r="G45" s="93">
        <v>12118</v>
      </c>
      <c r="H45" s="93">
        <v>32009</v>
      </c>
      <c r="I45" s="93">
        <v>25035</v>
      </c>
      <c r="J45" s="94">
        <v>1123</v>
      </c>
    </row>
    <row r="46" spans="1:10">
      <c r="A46" s="111" t="s">
        <v>141</v>
      </c>
      <c r="B46" s="148"/>
      <c r="C46" s="97">
        <v>3650</v>
      </c>
      <c r="D46" s="97">
        <v>451</v>
      </c>
      <c r="E46" s="97">
        <v>182</v>
      </c>
      <c r="F46" s="97">
        <v>679</v>
      </c>
      <c r="G46" s="97">
        <v>113</v>
      </c>
      <c r="H46" s="97">
        <v>916</v>
      </c>
      <c r="I46" s="97">
        <v>1268</v>
      </c>
      <c r="J46" s="98">
        <v>42</v>
      </c>
    </row>
    <row r="47" spans="1:10">
      <c r="A47" s="322" t="s">
        <v>178</v>
      </c>
      <c r="B47" s="335"/>
      <c r="C47" s="119">
        <v>1828714</v>
      </c>
      <c r="D47" s="119">
        <v>94334</v>
      </c>
      <c r="E47" s="119">
        <v>161531</v>
      </c>
      <c r="F47" s="119">
        <v>19955</v>
      </c>
      <c r="G47" s="119">
        <v>214579</v>
      </c>
      <c r="H47" s="119">
        <v>127180</v>
      </c>
      <c r="I47" s="119">
        <v>1189454</v>
      </c>
      <c r="J47" s="120">
        <v>21682</v>
      </c>
    </row>
    <row r="48" spans="1:10" ht="13.5" customHeight="1">
      <c r="A48" s="115"/>
      <c r="B48" s="144"/>
      <c r="C48" s="93"/>
      <c r="D48" s="93"/>
      <c r="E48" s="93"/>
      <c r="F48" s="93"/>
      <c r="G48" s="93"/>
      <c r="H48" s="93"/>
      <c r="I48" s="93"/>
      <c r="J48" s="206"/>
    </row>
    <row r="49" spans="1:21" ht="13.5" customHeight="1">
      <c r="A49" s="190" t="s">
        <v>211</v>
      </c>
      <c r="B49" s="205"/>
      <c r="C49" s="191"/>
      <c r="D49" s="196"/>
      <c r="E49" s="196"/>
      <c r="F49" s="196"/>
      <c r="G49" s="196"/>
      <c r="H49" s="196"/>
      <c r="I49" s="196"/>
      <c r="J49" s="197"/>
    </row>
    <row r="50" spans="1:21" ht="13.5" customHeight="1">
      <c r="A50" s="190" t="s">
        <v>211</v>
      </c>
      <c r="B50" s="193"/>
      <c r="C50" s="194">
        <v>2003127</v>
      </c>
      <c r="D50" s="194">
        <v>250272</v>
      </c>
      <c r="E50" s="194">
        <v>131956</v>
      </c>
      <c r="F50" s="194">
        <v>323201</v>
      </c>
      <c r="G50" s="194">
        <v>108232</v>
      </c>
      <c r="H50" s="194">
        <v>506302</v>
      </c>
      <c r="I50" s="194">
        <v>664301</v>
      </c>
      <c r="J50" s="199">
        <v>18863</v>
      </c>
    </row>
    <row r="51" spans="1:21" ht="13.5" customHeight="1">
      <c r="A51" s="210" t="s">
        <v>203</v>
      </c>
      <c r="B51" s="208"/>
      <c r="C51" s="113"/>
      <c r="D51" s="113"/>
      <c r="E51" s="113"/>
      <c r="F51" s="113"/>
      <c r="G51" s="113"/>
      <c r="H51" s="113"/>
      <c r="I51" s="113"/>
      <c r="J51" s="114"/>
      <c r="L51" s="202"/>
    </row>
    <row r="52" spans="1:21" ht="13.5" customHeight="1">
      <c r="A52" s="111" t="s">
        <v>204</v>
      </c>
      <c r="B52" s="96"/>
      <c r="C52" s="253">
        <v>32460</v>
      </c>
      <c r="D52" s="253">
        <v>5813</v>
      </c>
      <c r="E52" s="253">
        <v>8339</v>
      </c>
      <c r="F52" s="253">
        <v>2088</v>
      </c>
      <c r="G52" s="253">
        <v>3970</v>
      </c>
      <c r="H52" s="253">
        <v>4202</v>
      </c>
      <c r="I52" s="253">
        <v>5534</v>
      </c>
      <c r="J52" s="254">
        <v>2513</v>
      </c>
      <c r="L52" s="202"/>
      <c r="M52" s="202"/>
      <c r="N52" s="202"/>
      <c r="O52" s="202"/>
      <c r="P52" s="202"/>
      <c r="Q52" s="202"/>
      <c r="R52" s="202"/>
      <c r="S52" s="202"/>
      <c r="T52" s="202"/>
      <c r="U52" s="202"/>
    </row>
    <row r="53" spans="1:21" ht="13.5" customHeight="1">
      <c r="A53" s="211" t="s">
        <v>205</v>
      </c>
      <c r="B53" s="208"/>
      <c r="C53" s="113">
        <v>917913</v>
      </c>
      <c r="D53" s="113">
        <v>196884</v>
      </c>
      <c r="E53" s="113">
        <v>69364</v>
      </c>
      <c r="F53" s="113">
        <v>53196</v>
      </c>
      <c r="G53" s="113">
        <v>51518</v>
      </c>
      <c r="H53" s="113">
        <v>104955</v>
      </c>
      <c r="I53" s="113">
        <v>436701</v>
      </c>
      <c r="J53" s="114">
        <v>5295</v>
      </c>
    </row>
    <row r="54" spans="1:21">
      <c r="A54" s="111" t="s">
        <v>206</v>
      </c>
      <c r="B54" s="96"/>
      <c r="C54" s="253">
        <v>219001</v>
      </c>
      <c r="D54" s="253">
        <v>10619</v>
      </c>
      <c r="E54" s="253">
        <v>32767</v>
      </c>
      <c r="F54" s="253">
        <v>11643</v>
      </c>
      <c r="G54" s="253">
        <v>33935</v>
      </c>
      <c r="H54" s="253">
        <v>14013</v>
      </c>
      <c r="I54" s="253">
        <v>111457</v>
      </c>
      <c r="J54" s="254">
        <v>4566</v>
      </c>
    </row>
    <row r="55" spans="1:21">
      <c r="A55" s="172" t="s">
        <v>207</v>
      </c>
      <c r="B55" s="208"/>
      <c r="C55" s="113">
        <v>37850</v>
      </c>
      <c r="D55" s="113">
        <v>4958</v>
      </c>
      <c r="E55" s="113">
        <v>6668</v>
      </c>
      <c r="F55" s="113">
        <v>5678</v>
      </c>
      <c r="G55" s="113">
        <v>6718</v>
      </c>
      <c r="H55" s="113">
        <v>3877</v>
      </c>
      <c r="I55" s="113">
        <v>8472</v>
      </c>
      <c r="J55" s="114">
        <v>1479</v>
      </c>
    </row>
    <row r="56" spans="1:21">
      <c r="A56" s="111" t="s">
        <v>208</v>
      </c>
      <c r="B56" s="96"/>
      <c r="C56" s="253">
        <v>368668</v>
      </c>
      <c r="D56" s="253">
        <v>21825</v>
      </c>
      <c r="E56" s="253">
        <v>6445</v>
      </c>
      <c r="F56" s="253">
        <v>151248</v>
      </c>
      <c r="G56" s="253">
        <v>4604</v>
      </c>
      <c r="H56" s="253">
        <v>179265</v>
      </c>
      <c r="I56" s="253">
        <v>4231</v>
      </c>
      <c r="J56" s="254">
        <v>1050</v>
      </c>
    </row>
    <row r="57" spans="1:21">
      <c r="A57" s="172" t="s">
        <v>209</v>
      </c>
      <c r="B57" s="209"/>
      <c r="C57" s="242">
        <v>425140</v>
      </c>
      <c r="D57" s="242">
        <v>9486</v>
      </c>
      <c r="E57" s="242">
        <v>8022</v>
      </c>
      <c r="F57" s="242">
        <v>98895</v>
      </c>
      <c r="G57" s="242">
        <v>7281</v>
      </c>
      <c r="H57" s="242">
        <v>199699</v>
      </c>
      <c r="I57" s="242">
        <v>97818</v>
      </c>
      <c r="J57" s="243">
        <v>3939</v>
      </c>
    </row>
    <row r="58" spans="1:21">
      <c r="A58" s="200" t="s">
        <v>210</v>
      </c>
      <c r="B58" s="102"/>
      <c r="C58" s="255">
        <v>2095</v>
      </c>
      <c r="D58" s="255">
        <v>687</v>
      </c>
      <c r="E58" s="255">
        <v>351</v>
      </c>
      <c r="F58" s="255">
        <v>453</v>
      </c>
      <c r="G58" s="255">
        <v>206</v>
      </c>
      <c r="H58" s="255">
        <v>291</v>
      </c>
      <c r="I58" s="255">
        <v>88</v>
      </c>
      <c r="J58" s="256">
        <v>21</v>
      </c>
    </row>
    <row r="59" spans="1:21">
      <c r="A59" s="115"/>
      <c r="B59" s="144"/>
      <c r="C59" s="93"/>
      <c r="D59" s="93"/>
      <c r="E59" s="93"/>
      <c r="F59" s="93"/>
      <c r="G59" s="93"/>
      <c r="H59" s="93"/>
      <c r="I59" s="93"/>
      <c r="J59" s="119"/>
    </row>
    <row r="60" spans="1:21">
      <c r="A60" s="324" t="s">
        <v>145</v>
      </c>
      <c r="B60" s="336"/>
      <c r="C60" s="124">
        <v>295316</v>
      </c>
      <c r="D60" s="124">
        <v>58000</v>
      </c>
      <c r="E60" s="124">
        <v>71193</v>
      </c>
      <c r="F60" s="124">
        <v>46289</v>
      </c>
      <c r="G60" s="124">
        <v>26215</v>
      </c>
      <c r="H60" s="124">
        <v>38663</v>
      </c>
      <c r="I60" s="124">
        <v>41838</v>
      </c>
      <c r="J60" s="125">
        <v>13117</v>
      </c>
    </row>
    <row r="61" spans="1:21">
      <c r="A61" s="126" t="s">
        <v>146</v>
      </c>
      <c r="B61" s="140"/>
      <c r="C61" s="93"/>
      <c r="D61" s="93"/>
      <c r="E61" s="93"/>
      <c r="F61" s="93"/>
      <c r="G61" s="93"/>
      <c r="H61" s="93"/>
      <c r="I61" s="93"/>
      <c r="J61" s="94"/>
    </row>
    <row r="62" spans="1:21">
      <c r="A62" s="121" t="s">
        <v>147</v>
      </c>
      <c r="B62" s="108"/>
      <c r="C62" s="97">
        <v>212771</v>
      </c>
      <c r="D62" s="97">
        <v>47147</v>
      </c>
      <c r="E62" s="97">
        <v>56690</v>
      </c>
      <c r="F62" s="97">
        <v>40691</v>
      </c>
      <c r="G62" s="97">
        <v>21992</v>
      </c>
      <c r="H62" s="97">
        <v>21053</v>
      </c>
      <c r="I62" s="97">
        <v>17556</v>
      </c>
      <c r="J62" s="98">
        <v>7643</v>
      </c>
    </row>
    <row r="63" spans="1:21">
      <c r="A63" s="109" t="s">
        <v>148</v>
      </c>
      <c r="B63" s="92"/>
      <c r="C63" s="93">
        <v>116335</v>
      </c>
      <c r="D63" s="93">
        <v>23512</v>
      </c>
      <c r="E63" s="93">
        <v>30358</v>
      </c>
      <c r="F63" s="93">
        <v>21096</v>
      </c>
      <c r="G63" s="93">
        <v>12345</v>
      </c>
      <c r="H63" s="93">
        <v>12786</v>
      </c>
      <c r="I63" s="93">
        <v>11715</v>
      </c>
      <c r="J63" s="94">
        <v>4523</v>
      </c>
    </row>
    <row r="64" spans="1:21">
      <c r="A64" s="121" t="s">
        <v>149</v>
      </c>
      <c r="B64" s="108"/>
      <c r="C64" s="97">
        <v>82545</v>
      </c>
      <c r="D64" s="97">
        <v>10853</v>
      </c>
      <c r="E64" s="97">
        <v>14504</v>
      </c>
      <c r="F64" s="97">
        <v>5598</v>
      </c>
      <c r="G64" s="97">
        <v>4223</v>
      </c>
      <c r="H64" s="97">
        <v>17610</v>
      </c>
      <c r="I64" s="97">
        <v>24283</v>
      </c>
      <c r="J64" s="98">
        <v>5474</v>
      </c>
    </row>
    <row r="65" spans="1:10">
      <c r="A65" s="112" t="s">
        <v>150</v>
      </c>
      <c r="B65" s="149"/>
      <c r="C65" s="93">
        <v>52488</v>
      </c>
      <c r="D65" s="93">
        <v>7263</v>
      </c>
      <c r="E65" s="93">
        <v>6819</v>
      </c>
      <c r="F65" s="93">
        <v>4093</v>
      </c>
      <c r="G65" s="93">
        <v>2305</v>
      </c>
      <c r="H65" s="93">
        <v>12335</v>
      </c>
      <c r="I65" s="93">
        <v>15901</v>
      </c>
      <c r="J65" s="94">
        <v>3773</v>
      </c>
    </row>
    <row r="66" spans="1:10">
      <c r="A66" s="127" t="s">
        <v>151</v>
      </c>
      <c r="B66" s="153"/>
      <c r="C66" s="103">
        <v>26093</v>
      </c>
      <c r="D66" s="103">
        <v>3277</v>
      </c>
      <c r="E66" s="103">
        <v>6477</v>
      </c>
      <c r="F66" s="103">
        <v>1368</v>
      </c>
      <c r="G66" s="103">
        <v>1751</v>
      </c>
      <c r="H66" s="103">
        <v>4809</v>
      </c>
      <c r="I66" s="103">
        <v>6810</v>
      </c>
      <c r="J66" s="104">
        <v>1601</v>
      </c>
    </row>
    <row r="67" spans="1:10">
      <c r="A67" s="326" t="s">
        <v>152</v>
      </c>
      <c r="B67" s="337"/>
      <c r="C67" s="105">
        <v>564670</v>
      </c>
      <c r="D67" s="105">
        <v>110068</v>
      </c>
      <c r="E67" s="105">
        <v>132411</v>
      </c>
      <c r="F67" s="105">
        <v>103862</v>
      </c>
      <c r="G67" s="105">
        <v>65889</v>
      </c>
      <c r="H67" s="105">
        <v>70309</v>
      </c>
      <c r="I67" s="105">
        <v>56795</v>
      </c>
      <c r="J67" s="106">
        <v>25336</v>
      </c>
    </row>
    <row r="68" spans="1:10">
      <c r="A68" s="115" t="s">
        <v>153</v>
      </c>
      <c r="B68" s="144"/>
      <c r="C68" s="93"/>
      <c r="D68" s="93"/>
      <c r="E68" s="93"/>
      <c r="F68" s="93"/>
      <c r="G68" s="93"/>
      <c r="H68" s="93"/>
      <c r="I68" s="93"/>
      <c r="J68" s="94"/>
    </row>
    <row r="69" spans="1:10">
      <c r="A69" s="107" t="s">
        <v>154</v>
      </c>
      <c r="B69" s="147"/>
      <c r="C69" s="97">
        <v>147962</v>
      </c>
      <c r="D69" s="97">
        <v>21062</v>
      </c>
      <c r="E69" s="97">
        <v>34434</v>
      </c>
      <c r="F69" s="97">
        <v>24617</v>
      </c>
      <c r="G69" s="97">
        <v>18059</v>
      </c>
      <c r="H69" s="97">
        <v>23068</v>
      </c>
      <c r="I69" s="97">
        <v>18656</v>
      </c>
      <c r="J69" s="98">
        <v>8065</v>
      </c>
    </row>
    <row r="70" spans="1:10">
      <c r="A70" s="109" t="s">
        <v>155</v>
      </c>
      <c r="B70" s="92"/>
      <c r="C70" s="93">
        <v>75543</v>
      </c>
      <c r="D70" s="93">
        <v>16326</v>
      </c>
      <c r="E70" s="93">
        <v>19642</v>
      </c>
      <c r="F70" s="93">
        <v>13846</v>
      </c>
      <c r="G70" s="93">
        <v>10239</v>
      </c>
      <c r="H70" s="93">
        <v>5889</v>
      </c>
      <c r="I70" s="93">
        <v>6306</v>
      </c>
      <c r="J70" s="94">
        <v>3295</v>
      </c>
    </row>
    <row r="71" spans="1:10">
      <c r="A71" s="115" t="s">
        <v>156</v>
      </c>
      <c r="B71" s="144"/>
      <c r="C71" s="93"/>
      <c r="D71" s="93"/>
      <c r="E71" s="93"/>
      <c r="F71" s="93"/>
      <c r="G71" s="93"/>
      <c r="H71" s="93"/>
      <c r="I71" s="93"/>
      <c r="J71" s="94"/>
    </row>
    <row r="72" spans="1:10">
      <c r="A72" s="107" t="s">
        <v>157</v>
      </c>
      <c r="B72" s="147"/>
      <c r="C72" s="97">
        <v>14914</v>
      </c>
      <c r="D72" s="97">
        <v>3239</v>
      </c>
      <c r="E72" s="97">
        <v>4309</v>
      </c>
      <c r="F72" s="97">
        <v>1850</v>
      </c>
      <c r="G72" s="97">
        <v>1064</v>
      </c>
      <c r="H72" s="97">
        <v>1810</v>
      </c>
      <c r="I72" s="97">
        <v>2118</v>
      </c>
      <c r="J72" s="98">
        <v>523</v>
      </c>
    </row>
    <row r="73" spans="1:10">
      <c r="A73" s="112" t="s">
        <v>158</v>
      </c>
      <c r="B73" s="149"/>
      <c r="C73" s="93">
        <v>83576</v>
      </c>
      <c r="D73" s="93">
        <v>15330</v>
      </c>
      <c r="E73" s="93">
        <v>21084</v>
      </c>
      <c r="F73" s="93">
        <v>14748</v>
      </c>
      <c r="G73" s="93">
        <v>9099</v>
      </c>
      <c r="H73" s="93">
        <v>11123</v>
      </c>
      <c r="I73" s="93">
        <v>8855</v>
      </c>
      <c r="J73" s="94">
        <v>3339</v>
      </c>
    </row>
    <row r="74" spans="1:10">
      <c r="A74" s="107" t="s">
        <v>159</v>
      </c>
      <c r="B74" s="147"/>
      <c r="C74" s="97">
        <v>125015</v>
      </c>
      <c r="D74" s="97">
        <v>18819</v>
      </c>
      <c r="E74" s="97">
        <v>28684</v>
      </c>
      <c r="F74" s="97">
        <v>21866</v>
      </c>
      <c r="G74" s="97">
        <v>18135</v>
      </c>
      <c r="H74" s="97">
        <v>16023</v>
      </c>
      <c r="I74" s="97">
        <v>13989</v>
      </c>
      <c r="J74" s="98">
        <v>7499</v>
      </c>
    </row>
    <row r="75" spans="1:10">
      <c r="A75" s="126" t="s">
        <v>160</v>
      </c>
      <c r="B75" s="140"/>
      <c r="C75" s="93"/>
      <c r="D75" s="93"/>
      <c r="E75" s="93"/>
      <c r="F75" s="93"/>
      <c r="G75" s="93"/>
      <c r="H75" s="93"/>
      <c r="I75" s="93"/>
      <c r="J75" s="94"/>
    </row>
    <row r="76" spans="1:10">
      <c r="A76" s="111" t="s">
        <v>161</v>
      </c>
      <c r="B76" s="148"/>
      <c r="C76" s="97">
        <v>36127</v>
      </c>
      <c r="D76" s="97">
        <v>7217</v>
      </c>
      <c r="E76" s="97">
        <v>8866</v>
      </c>
      <c r="F76" s="97">
        <v>5158</v>
      </c>
      <c r="G76" s="97">
        <v>5576</v>
      </c>
      <c r="H76" s="97">
        <v>3344</v>
      </c>
      <c r="I76" s="97">
        <v>3928</v>
      </c>
      <c r="J76" s="98">
        <v>2040</v>
      </c>
    </row>
    <row r="77" spans="1:10">
      <c r="A77" s="109" t="s">
        <v>162</v>
      </c>
      <c r="B77" s="92"/>
      <c r="C77" s="93">
        <v>158991</v>
      </c>
      <c r="D77" s="93">
        <v>25708</v>
      </c>
      <c r="E77" s="93">
        <v>38047</v>
      </c>
      <c r="F77" s="93">
        <v>30152</v>
      </c>
      <c r="G77" s="93">
        <v>19693</v>
      </c>
      <c r="H77" s="93">
        <v>21788</v>
      </c>
      <c r="I77" s="93">
        <v>15912</v>
      </c>
      <c r="J77" s="94">
        <v>7691</v>
      </c>
    </row>
    <row r="78" spans="1:10">
      <c r="A78" s="111" t="s">
        <v>163</v>
      </c>
      <c r="B78" s="148"/>
      <c r="C78" s="97">
        <v>14755</v>
      </c>
      <c r="D78" s="97">
        <v>2091</v>
      </c>
      <c r="E78" s="97">
        <v>3644</v>
      </c>
      <c r="F78" s="97">
        <v>1816</v>
      </c>
      <c r="G78" s="97">
        <v>1511</v>
      </c>
      <c r="H78" s="97">
        <v>2300</v>
      </c>
      <c r="I78" s="97">
        <v>2501</v>
      </c>
      <c r="J78" s="98">
        <v>893</v>
      </c>
    </row>
    <row r="79" spans="1:10">
      <c r="A79" s="109" t="s">
        <v>164</v>
      </c>
      <c r="B79" s="92"/>
      <c r="C79" s="93">
        <v>13633</v>
      </c>
      <c r="D79" s="93">
        <v>2373</v>
      </c>
      <c r="E79" s="93">
        <v>3520</v>
      </c>
      <c r="F79" s="93">
        <v>1337</v>
      </c>
      <c r="G79" s="93">
        <v>1519</v>
      </c>
      <c r="H79" s="93">
        <v>1525</v>
      </c>
      <c r="I79" s="93">
        <v>2622</v>
      </c>
      <c r="J79" s="94">
        <v>736</v>
      </c>
    </row>
    <row r="80" spans="1:10">
      <c r="A80" s="115" t="s">
        <v>165</v>
      </c>
      <c r="B80" s="144"/>
      <c r="C80" s="93"/>
      <c r="D80" s="93"/>
      <c r="E80" s="93"/>
      <c r="F80" s="93"/>
      <c r="G80" s="93"/>
      <c r="H80" s="93"/>
      <c r="I80" s="93"/>
      <c r="J80" s="94"/>
    </row>
    <row r="81" spans="1:10">
      <c r="A81" s="107" t="s">
        <v>166</v>
      </c>
      <c r="B81" s="147"/>
      <c r="C81" s="97">
        <v>118615</v>
      </c>
      <c r="D81" s="97">
        <v>19370</v>
      </c>
      <c r="E81" s="97">
        <v>26992</v>
      </c>
      <c r="F81" s="97">
        <v>17287</v>
      </c>
      <c r="G81" s="97">
        <v>17580</v>
      </c>
      <c r="H81" s="97">
        <v>12677</v>
      </c>
      <c r="I81" s="97">
        <v>17107</v>
      </c>
      <c r="J81" s="98">
        <v>7603</v>
      </c>
    </row>
    <row r="82" spans="1:10">
      <c r="A82" s="112" t="s">
        <v>168</v>
      </c>
      <c r="B82" s="149"/>
      <c r="C82" s="93">
        <v>101819</v>
      </c>
      <c r="D82" s="93">
        <v>17576</v>
      </c>
      <c r="E82" s="93">
        <v>26597</v>
      </c>
      <c r="F82" s="93">
        <v>20989</v>
      </c>
      <c r="G82" s="93">
        <v>10453</v>
      </c>
      <c r="H82" s="93">
        <v>15761</v>
      </c>
      <c r="I82" s="93">
        <v>6837</v>
      </c>
      <c r="J82" s="94">
        <v>3606</v>
      </c>
    </row>
    <row r="83" spans="1:10">
      <c r="A83" s="127" t="s">
        <v>169</v>
      </c>
      <c r="B83" s="153"/>
      <c r="C83" s="103">
        <v>3073</v>
      </c>
      <c r="D83" s="103">
        <v>443</v>
      </c>
      <c r="E83" s="103">
        <v>488</v>
      </c>
      <c r="F83" s="103">
        <v>187</v>
      </c>
      <c r="G83" s="103">
        <v>267</v>
      </c>
      <c r="H83" s="103">
        <v>519</v>
      </c>
      <c r="I83" s="103">
        <v>1018</v>
      </c>
      <c r="J83" s="104">
        <v>151</v>
      </c>
    </row>
    <row r="84" spans="1:10">
      <c r="A84" s="75" t="s">
        <v>143</v>
      </c>
      <c r="B84" s="75"/>
      <c r="C84" s="93"/>
      <c r="D84" s="93"/>
      <c r="E84" s="93"/>
      <c r="F84" s="93"/>
      <c r="G84" s="93"/>
      <c r="H84" s="93"/>
      <c r="I84" s="93"/>
      <c r="J84" s="93"/>
    </row>
  </sheetData>
  <sheetProtection algorithmName="SHA-512" hashValue="HTfq6T3WlUIFiTQsuAEIFM+EJrmPooSG0jM84Y93ephICtLHjL4knlMTq5V5FAs0GJQ/HBtDlwjcN2/Bdn6nyg==" saltValue="VpCdh5IkchVKGZfPCvxSQw==" spinCount="100000" sheet="1" objects="1" scenarios="1"/>
  <mergeCells count="10">
    <mergeCell ref="A39:B39"/>
    <mergeCell ref="A47:B47"/>
    <mergeCell ref="A60:B60"/>
    <mergeCell ref="A67:B67"/>
    <mergeCell ref="A1:B1"/>
    <mergeCell ref="A2:B2"/>
    <mergeCell ref="A7:B7"/>
    <mergeCell ref="A12:B12"/>
    <mergeCell ref="A24:B24"/>
    <mergeCell ref="A36:B3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Portugal</vt:lpstr>
      <vt:lpstr>Indice</vt:lpstr>
      <vt:lpstr>Continente</vt:lpstr>
      <vt:lpstr>1989</vt:lpstr>
      <vt:lpstr>1999</vt:lpstr>
      <vt:lpstr>2009</vt:lpstr>
      <vt:lpstr>2013</vt:lpstr>
      <vt:lpstr>Evolução Estrutura</vt:lpstr>
      <vt:lpstr>2016</vt:lpstr>
      <vt:lpstr>2019</vt:lpstr>
      <vt:lpstr>Sheet1</vt:lpstr>
      <vt:lpstr>Evolução regional</vt:lpstr>
      <vt:lpstr>Continente</vt:lpstr>
      <vt:lpstr>evolu</vt:lpstr>
      <vt:lpstr>INDICE</vt:lpstr>
      <vt:lpstr>N_1989</vt:lpstr>
      <vt:lpstr>N_1999</vt:lpstr>
      <vt:lpstr>N_2009</vt:lpstr>
      <vt:lpstr>N_2013</vt:lpstr>
      <vt:lpstr>N_2016</vt:lpstr>
      <vt:lpstr>N_2019</vt:lpstr>
      <vt:lpstr>Portugal</vt:lpstr>
      <vt:lpstr>'1999'!Print_Area</vt:lpstr>
      <vt:lpstr>Continente!Print_Area</vt:lpstr>
    </vt:vector>
  </TitlesOfParts>
  <Company>GPP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 Pereira</dc:creator>
  <cp:lastModifiedBy>Rui Pereira</cp:lastModifiedBy>
  <cp:lastPrinted>2018-11-22T17:28:34Z</cp:lastPrinted>
  <dcterms:created xsi:type="dcterms:W3CDTF">2015-10-01T11:49:37Z</dcterms:created>
  <dcterms:modified xsi:type="dcterms:W3CDTF">2024-05-28T08:57:47Z</dcterms:modified>
</cp:coreProperties>
</file>